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1025" windowHeight="12120"/>
  </bookViews>
  <sheets>
    <sheet name="List1" sheetId="1" r:id="rId1"/>
  </sheets>
  <definedNames>
    <definedName name="_xlnm._FilterDatabase" localSheetId="0" hidden="1">List1!$A$4:$Q$71</definedName>
    <definedName name="_xlnm.Print_Area" localSheetId="0">List1!$A$1:$L$89</definedName>
  </definedNames>
  <calcPr calcId="145621"/>
</workbook>
</file>

<file path=xl/calcChain.xml><?xml version="1.0" encoding="utf-8"?>
<calcChain xmlns="http://schemas.openxmlformats.org/spreadsheetml/2006/main">
  <c r="C74" i="1" l="1"/>
  <c r="F88" i="1" l="1"/>
  <c r="F87" i="1"/>
  <c r="F86" i="1"/>
  <c r="F85" i="1"/>
  <c r="F84" i="1"/>
  <c r="F83" i="1"/>
  <c r="F82" i="1"/>
  <c r="F81" i="1"/>
  <c r="F80" i="1"/>
  <c r="F79" i="1"/>
  <c r="F78" i="1"/>
  <c r="J63" i="1"/>
  <c r="J33" i="1"/>
  <c r="J9" i="1"/>
  <c r="J36" i="1" l="1"/>
  <c r="J54" i="1"/>
  <c r="J66" i="1" s="1"/>
  <c r="J68" i="1" l="1"/>
  <c r="J70" i="1" s="1"/>
  <c r="L44" i="1"/>
  <c r="L39" i="1" l="1"/>
  <c r="L11" i="1"/>
  <c r="E11" i="1" l="1"/>
  <c r="G11" i="1" s="1"/>
  <c r="K88" i="1"/>
  <c r="K87" i="1"/>
  <c r="K86" i="1"/>
  <c r="K85" i="1"/>
  <c r="K84" i="1"/>
  <c r="K83" i="1"/>
  <c r="K82" i="1"/>
  <c r="K81" i="1"/>
  <c r="K80" i="1"/>
  <c r="K79" i="1"/>
  <c r="K78" i="1"/>
  <c r="C63" i="1"/>
  <c r="E51" i="1"/>
  <c r="G51" i="1" s="1"/>
  <c r="E50" i="1"/>
  <c r="G50" i="1" s="1"/>
  <c r="E49" i="1"/>
  <c r="G49" i="1" s="1"/>
  <c r="E47" i="1"/>
  <c r="G47" i="1" s="1"/>
  <c r="L63" i="1"/>
  <c r="L54" i="1"/>
  <c r="O63" i="1"/>
  <c r="N63" i="1"/>
  <c r="M63" i="1"/>
  <c r="H63" i="1"/>
  <c r="F63" i="1"/>
  <c r="O54" i="1"/>
  <c r="N54" i="1"/>
  <c r="M54" i="1"/>
  <c r="H54" i="1"/>
  <c r="F54" i="1"/>
  <c r="O9" i="1"/>
  <c r="N9" i="1"/>
  <c r="M9" i="1"/>
  <c r="L9" i="1"/>
  <c r="H9" i="1"/>
  <c r="H33" i="1"/>
  <c r="L33" i="1"/>
  <c r="F9" i="1"/>
  <c r="F33" i="1"/>
  <c r="L89" i="1"/>
  <c r="E52" i="1"/>
  <c r="G52" i="1" s="1"/>
  <c r="D63" i="1"/>
  <c r="E57" i="1"/>
  <c r="G57" i="1" s="1"/>
  <c r="E62" i="1"/>
  <c r="G62" i="1" s="1"/>
  <c r="E61" i="1"/>
  <c r="G61" i="1" s="1"/>
  <c r="E60" i="1"/>
  <c r="G60" i="1" s="1"/>
  <c r="E59" i="1"/>
  <c r="G59" i="1" s="1"/>
  <c r="E58" i="1"/>
  <c r="G58" i="1" s="1"/>
  <c r="E56" i="1"/>
  <c r="D54" i="1"/>
  <c r="E53" i="1"/>
  <c r="G53" i="1" s="1"/>
  <c r="E48" i="1"/>
  <c r="G48" i="1" s="1"/>
  <c r="E46" i="1"/>
  <c r="G46" i="1" s="1"/>
  <c r="E45" i="1"/>
  <c r="G45" i="1" s="1"/>
  <c r="E44" i="1"/>
  <c r="G44" i="1" s="1"/>
  <c r="E43" i="1"/>
  <c r="G43" i="1" s="1"/>
  <c r="E42" i="1"/>
  <c r="G42" i="1" s="1"/>
  <c r="E40" i="1"/>
  <c r="G40" i="1" s="1"/>
  <c r="E39" i="1"/>
  <c r="G39" i="1" s="1"/>
  <c r="D33" i="1"/>
  <c r="D9" i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I18" i="1" s="1"/>
  <c r="K18" i="1" s="1"/>
  <c r="E17" i="1"/>
  <c r="G17" i="1" s="1"/>
  <c r="E16" i="1"/>
  <c r="G16" i="1" s="1"/>
  <c r="E15" i="1"/>
  <c r="G15" i="1" s="1"/>
  <c r="E14" i="1"/>
  <c r="G14" i="1" s="1"/>
  <c r="E12" i="1"/>
  <c r="G12" i="1" s="1"/>
  <c r="E8" i="1"/>
  <c r="G8" i="1" s="1"/>
  <c r="E7" i="1"/>
  <c r="G7" i="1" s="1"/>
  <c r="I7" i="1" s="1"/>
  <c r="K7" i="1" s="1"/>
  <c r="E6" i="1"/>
  <c r="G6" i="1" s="1"/>
  <c r="C9" i="1"/>
  <c r="C54" i="1"/>
  <c r="E41" i="1"/>
  <c r="G41" i="1" s="1"/>
  <c r="L70" i="1"/>
  <c r="P44" i="1" l="1"/>
  <c r="I44" i="1"/>
  <c r="K44" i="1" s="1"/>
  <c r="P19" i="1"/>
  <c r="I19" i="1"/>
  <c r="K19" i="1" s="1"/>
  <c r="P14" i="1"/>
  <c r="I14" i="1"/>
  <c r="K14" i="1" s="1"/>
  <c r="P17" i="1"/>
  <c r="I17" i="1"/>
  <c r="K17" i="1" s="1"/>
  <c r="P20" i="1"/>
  <c r="I20" i="1"/>
  <c r="K20" i="1" s="1"/>
  <c r="P24" i="1"/>
  <c r="I24" i="1"/>
  <c r="K24" i="1" s="1"/>
  <c r="P28" i="1"/>
  <c r="I28" i="1"/>
  <c r="K28" i="1" s="1"/>
  <c r="P32" i="1"/>
  <c r="I32" i="1"/>
  <c r="K32" i="1" s="1"/>
  <c r="I40" i="1"/>
  <c r="K40" i="1" s="1"/>
  <c r="P53" i="1"/>
  <c r="I53" i="1"/>
  <c r="K53" i="1" s="1"/>
  <c r="P59" i="1"/>
  <c r="I59" i="1"/>
  <c r="K59" i="1" s="1"/>
  <c r="P57" i="1"/>
  <c r="I57" i="1"/>
  <c r="K57" i="1" s="1"/>
  <c r="P49" i="1"/>
  <c r="I49" i="1"/>
  <c r="K49" i="1" s="1"/>
  <c r="P8" i="1"/>
  <c r="I8" i="1"/>
  <c r="K8" i="1" s="1"/>
  <c r="P15" i="1"/>
  <c r="I15" i="1"/>
  <c r="K15" i="1" s="1"/>
  <c r="P21" i="1"/>
  <c r="I21" i="1"/>
  <c r="K21" i="1" s="1"/>
  <c r="P25" i="1"/>
  <c r="I25" i="1"/>
  <c r="K25" i="1" s="1"/>
  <c r="P29" i="1"/>
  <c r="I29" i="1"/>
  <c r="K29" i="1" s="1"/>
  <c r="P42" i="1"/>
  <c r="I42" i="1"/>
  <c r="K42" i="1" s="1"/>
  <c r="P45" i="1"/>
  <c r="I45" i="1"/>
  <c r="K45" i="1" s="1"/>
  <c r="P60" i="1"/>
  <c r="I60" i="1"/>
  <c r="K60" i="1" s="1"/>
  <c r="P50" i="1"/>
  <c r="I50" i="1"/>
  <c r="K50" i="1" s="1"/>
  <c r="I41" i="1"/>
  <c r="K41" i="1" s="1"/>
  <c r="P11" i="1"/>
  <c r="I11" i="1"/>
  <c r="K11" i="1" s="1"/>
  <c r="P16" i="1"/>
  <c r="I16" i="1"/>
  <c r="K16" i="1" s="1"/>
  <c r="P22" i="1"/>
  <c r="I22" i="1"/>
  <c r="K22" i="1" s="1"/>
  <c r="P26" i="1"/>
  <c r="I26" i="1"/>
  <c r="K26" i="1" s="1"/>
  <c r="P30" i="1"/>
  <c r="I30" i="1"/>
  <c r="K30" i="1" s="1"/>
  <c r="P43" i="1"/>
  <c r="I43" i="1"/>
  <c r="K43" i="1" s="1"/>
  <c r="P46" i="1"/>
  <c r="I46" i="1"/>
  <c r="K46" i="1" s="1"/>
  <c r="P61" i="1"/>
  <c r="I61" i="1"/>
  <c r="K61" i="1" s="1"/>
  <c r="P52" i="1"/>
  <c r="I52" i="1"/>
  <c r="K52" i="1" s="1"/>
  <c r="I51" i="1"/>
  <c r="K51" i="1" s="1"/>
  <c r="I6" i="1"/>
  <c r="K6" i="1" s="1"/>
  <c r="P12" i="1"/>
  <c r="I12" i="1"/>
  <c r="K12" i="1" s="1"/>
  <c r="P23" i="1"/>
  <c r="I23" i="1"/>
  <c r="K23" i="1" s="1"/>
  <c r="P27" i="1"/>
  <c r="I27" i="1"/>
  <c r="K27" i="1" s="1"/>
  <c r="P31" i="1"/>
  <c r="I31" i="1"/>
  <c r="K31" i="1" s="1"/>
  <c r="P39" i="1"/>
  <c r="I39" i="1"/>
  <c r="K39" i="1" s="1"/>
  <c r="P48" i="1"/>
  <c r="I48" i="1"/>
  <c r="K48" i="1" s="1"/>
  <c r="P58" i="1"/>
  <c r="I58" i="1"/>
  <c r="K58" i="1" s="1"/>
  <c r="P62" i="1"/>
  <c r="I62" i="1"/>
  <c r="K62" i="1" s="1"/>
  <c r="M66" i="1"/>
  <c r="M68" i="1" s="1"/>
  <c r="M70" i="1" s="1"/>
  <c r="P47" i="1"/>
  <c r="I47" i="1"/>
  <c r="K47" i="1" s="1"/>
  <c r="F89" i="1"/>
  <c r="C13" i="1" s="1"/>
  <c r="E13" i="1" s="1"/>
  <c r="H66" i="1"/>
  <c r="L66" i="1"/>
  <c r="E9" i="1"/>
  <c r="O66" i="1"/>
  <c r="O68" i="1" s="1"/>
  <c r="O70" i="1" s="1"/>
  <c r="L36" i="1"/>
  <c r="F66" i="1"/>
  <c r="D66" i="1"/>
  <c r="N66" i="1"/>
  <c r="N68" i="1" s="1"/>
  <c r="N70" i="1" s="1"/>
  <c r="E63" i="1"/>
  <c r="G56" i="1"/>
  <c r="C66" i="1"/>
  <c r="F36" i="1"/>
  <c r="E54" i="1"/>
  <c r="H36" i="1"/>
  <c r="D36" i="1"/>
  <c r="D68" i="1" s="1"/>
  <c r="G9" i="1"/>
  <c r="G54" i="1"/>
  <c r="K89" i="1"/>
  <c r="K54" i="1" l="1"/>
  <c r="K9" i="1"/>
  <c r="I9" i="1"/>
  <c r="I54" i="1"/>
  <c r="F68" i="1"/>
  <c r="F70" i="1" s="1"/>
  <c r="P56" i="1"/>
  <c r="I56" i="1"/>
  <c r="C33" i="1"/>
  <c r="C36" i="1" s="1"/>
  <c r="C68" i="1" s="1"/>
  <c r="C70" i="1" s="1"/>
  <c r="H68" i="1"/>
  <c r="H70" i="1" s="1"/>
  <c r="E66" i="1"/>
  <c r="G63" i="1"/>
  <c r="G66" i="1" s="1"/>
  <c r="P66" i="1" s="1"/>
  <c r="G13" i="1"/>
  <c r="I13" i="1" s="1"/>
  <c r="K13" i="1" s="1"/>
  <c r="K33" i="1" s="1"/>
  <c r="E33" i="1"/>
  <c r="E36" i="1" s="1"/>
  <c r="K36" i="1" l="1"/>
  <c r="I63" i="1"/>
  <c r="I66" i="1" s="1"/>
  <c r="K56" i="1"/>
  <c r="K63" i="1" s="1"/>
  <c r="K66" i="1" s="1"/>
  <c r="I33" i="1"/>
  <c r="I36" i="1" s="1"/>
  <c r="E68" i="1"/>
  <c r="E70" i="1" s="1"/>
  <c r="G33" i="1"/>
  <c r="G36" i="1" s="1"/>
  <c r="P13" i="1"/>
  <c r="K68" i="1" l="1"/>
  <c r="K70" i="1" s="1"/>
  <c r="I68" i="1"/>
  <c r="I70" i="1" s="1"/>
  <c r="G68" i="1"/>
  <c r="G70" i="1" s="1"/>
  <c r="P36" i="1"/>
</calcChain>
</file>

<file path=xl/sharedStrings.xml><?xml version="1.0" encoding="utf-8"?>
<sst xmlns="http://schemas.openxmlformats.org/spreadsheetml/2006/main" count="108" uniqueCount="93">
  <si>
    <t>Příjmy</t>
  </si>
  <si>
    <t>Výdaje</t>
  </si>
  <si>
    <t>příspěvek od členů</t>
  </si>
  <si>
    <t>telekomunikace</t>
  </si>
  <si>
    <t>Celkem příjmy</t>
  </si>
  <si>
    <t>Celkem výdaje</t>
  </si>
  <si>
    <t>cestovné</t>
  </si>
  <si>
    <t>Příspěvky obcí:</t>
  </si>
  <si>
    <t>Dolní Bojanovice</t>
  </si>
  <si>
    <t>příspěvek</t>
  </si>
  <si>
    <t>Dubňany</t>
  </si>
  <si>
    <t>Hodonín</t>
  </si>
  <si>
    <t>Josefov</t>
  </si>
  <si>
    <t>Nový Poddvorov</t>
  </si>
  <si>
    <t>Prušánky</t>
  </si>
  <si>
    <t>Rohatec</t>
  </si>
  <si>
    <t>Starý Poddvorov</t>
  </si>
  <si>
    <t>mzdové náklady</t>
  </si>
  <si>
    <t>rozpočet</t>
  </si>
  <si>
    <t>Ratíškovice</t>
  </si>
  <si>
    <t>Mikulčice</t>
  </si>
  <si>
    <t>Čejkovice</t>
  </si>
  <si>
    <t>Celkem</t>
  </si>
  <si>
    <t>spoluúčast k dotacím KR JMK, aj.</t>
  </si>
  <si>
    <t>Mikroregion Hodonínsko - dobrovolný svazek obcí</t>
  </si>
  <si>
    <t>úroky</t>
  </si>
  <si>
    <t>JMK - projektové dokumentace</t>
  </si>
  <si>
    <t>SFDI - cyklostezka Hodonín - Lužice</t>
  </si>
  <si>
    <t>JMK - údržba cyklostezek</t>
  </si>
  <si>
    <t>údržba cyklostezek - příspěvky obcí</t>
  </si>
  <si>
    <t>skutečnost</t>
  </si>
  <si>
    <t>Lužice - příspěvek na cyklostezku</t>
  </si>
  <si>
    <t>Dubňany - příspěvek na cyklostezku</t>
  </si>
  <si>
    <t>Hodonín - příspěvek na cyklostezku Dubňany</t>
  </si>
  <si>
    <t>Hodonín - příspěvek na odpočívadlo</t>
  </si>
  <si>
    <t>Rohatec - příspěvek na odpočívadlo</t>
  </si>
  <si>
    <t>Ratíškovice - příspěvek na odpočívadlo</t>
  </si>
  <si>
    <t>Dubňany - příspěvek na odpočívadlo</t>
  </si>
  <si>
    <t>D. Bojanovice - příspěvek na odpočívadlo</t>
  </si>
  <si>
    <t>Prušánky - příspěvek na odpočívadlo</t>
  </si>
  <si>
    <t>St. Poddvorov - příspěvek na odpočívadlo</t>
  </si>
  <si>
    <t>Mikulčice - příspěvek na odpočívadlo</t>
  </si>
  <si>
    <t>Čejkovice - příspěvek na odpočívadlo</t>
  </si>
  <si>
    <t>Josefov - příspěvek na odpočívadlo</t>
  </si>
  <si>
    <t>Odpočívadla</t>
  </si>
  <si>
    <t>výkup pozemků, právní služby</t>
  </si>
  <si>
    <t>služby, DHHM a ostatní</t>
  </si>
  <si>
    <t>SMO - meziobecní spolupráce</t>
  </si>
  <si>
    <t>SMO - mzdové náklady</t>
  </si>
  <si>
    <t>SMO - ostatní náklady</t>
  </si>
  <si>
    <t>podíl obcí na studny - příspěvek</t>
  </si>
  <si>
    <t>propagace - čokoláda</t>
  </si>
  <si>
    <t>Financování - přebytek hospodaření minulých let</t>
  </si>
  <si>
    <t>50xx</t>
  </si>
  <si>
    <t>51xx</t>
  </si>
  <si>
    <t>21xx</t>
  </si>
  <si>
    <t>61xx</t>
  </si>
  <si>
    <t>studny - opravy</t>
  </si>
  <si>
    <t>Celkem vlastní příjmy</t>
  </si>
  <si>
    <t>Celkem dotace</t>
  </si>
  <si>
    <t>Celkem provozní výdaje</t>
  </si>
  <si>
    <t>Celkem investiční výdaje</t>
  </si>
  <si>
    <t>PD cyklostezky</t>
  </si>
  <si>
    <t>Gulášové odpoledne Hodonín</t>
  </si>
  <si>
    <t>ZŠ - osvěta, region, cykloturistika</t>
  </si>
  <si>
    <t>Školení starostů a úředníků</t>
  </si>
  <si>
    <t>412x</t>
  </si>
  <si>
    <t>Dotace na Dumbrovský protier.opatření</t>
  </si>
  <si>
    <t>Dumbrovský - protierozní opatření</t>
  </si>
  <si>
    <t>údržba cyklostezek</t>
  </si>
  <si>
    <t>Studny</t>
  </si>
  <si>
    <t>malovaný kraj</t>
  </si>
  <si>
    <t>cyklostezka na Dubňany -příspěvek Hodonín</t>
  </si>
  <si>
    <t>cyklostezka na Dubňany</t>
  </si>
  <si>
    <t>obyvatel k 31.12.2015</t>
  </si>
  <si>
    <t>Tvrdonice, Moravský žižkov</t>
  </si>
  <si>
    <t>dotace MMR - školení</t>
  </si>
  <si>
    <t>Čejkovice 10387, Bojanovice 13613</t>
  </si>
  <si>
    <t>Návrh UR 3 2016</t>
  </si>
  <si>
    <t>skutečnost 6/2016</t>
  </si>
  <si>
    <t>ostatní příjmy - pojistné náhrady</t>
  </si>
  <si>
    <t>Úprava č. 3 7/2016</t>
  </si>
  <si>
    <t>Úprava č. 4 9/2016</t>
  </si>
  <si>
    <t>Návrh UR 4 2016</t>
  </si>
  <si>
    <t xml:space="preserve">Návrh rozpočtu pro rok 2017 </t>
  </si>
  <si>
    <t>Návrh rozpočtu 2017</t>
  </si>
  <si>
    <t>Úprava č. 1/2017</t>
  </si>
  <si>
    <t>UR 1 2017</t>
  </si>
  <si>
    <t>Úprava č. 2/2017</t>
  </si>
  <si>
    <t>UR 2 2017</t>
  </si>
  <si>
    <t>Předpokládaný BÚ k 31.12.2016</t>
  </si>
  <si>
    <t>Výsledek = schodek</t>
  </si>
  <si>
    <t>dotace JMK studny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</si>
</sst>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3" fillId="0" borderId="0" xfId="0" applyNumberFormat="1" applyFont="1"/>
    <xf numFmtId="0" fontId="2" fillId="0" borderId="0" xfId="0" applyFont="1"/>
    <xf numFmtId="0" fontId="4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0" fillId="0" borderId="1" xfId="0" applyBorder="1"/>
    <xf numFmtId="3" fontId="6" fillId="0" borderId="1" xfId="0" applyNumberFormat="1" applyFont="1" applyBorder="1"/>
    <xf numFmtId="49" fontId="0" fillId="0" borderId="0" xfId="0" applyNumberFormat="1" applyAlignment="1">
      <alignment horizontal="center"/>
    </xf>
    <xf numFmtId="0" fontId="6" fillId="0" borderId="0" xfId="0" applyFont="1" applyAlignment="1">
      <alignment wrapText="1"/>
    </xf>
    <xf numFmtId="164" fontId="6" fillId="0" borderId="0" xfId="0" applyNumberFormat="1" applyFont="1"/>
    <xf numFmtId="3" fontId="0" fillId="0" borderId="0" xfId="0" applyNumberFormat="1" applyBorder="1"/>
    <xf numFmtId="0" fontId="0" fillId="0" borderId="0" xfId="0" applyBorder="1"/>
    <xf numFmtId="3" fontId="5" fillId="0" borderId="0" xfId="0" applyNumberFormat="1" applyFont="1" applyBorder="1"/>
    <xf numFmtId="3" fontId="3" fillId="0" borderId="0" xfId="0" applyNumberFormat="1" applyFont="1" applyBorder="1"/>
    <xf numFmtId="0" fontId="5" fillId="0" borderId="0" xfId="0" applyFont="1"/>
    <xf numFmtId="0" fontId="0" fillId="0" borderId="0" xfId="0" applyFill="1"/>
    <xf numFmtId="0" fontId="5" fillId="0" borderId="0" xfId="0" applyFont="1" applyFill="1"/>
    <xf numFmtId="0" fontId="0" fillId="2" borderId="0" xfId="0" applyFill="1"/>
    <xf numFmtId="164" fontId="6" fillId="2" borderId="0" xfId="0" applyNumberFormat="1" applyFont="1" applyFill="1"/>
    <xf numFmtId="3" fontId="0" fillId="0" borderId="0" xfId="0" applyNumberFormat="1" applyFill="1" applyBorder="1"/>
    <xf numFmtId="3" fontId="5" fillId="0" borderId="0" xfId="0" applyNumberFormat="1" applyFont="1"/>
    <xf numFmtId="3" fontId="5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Alignment="1">
      <alignment wrapText="1"/>
    </xf>
    <xf numFmtId="0" fontId="7" fillId="0" borderId="0" xfId="0" applyFont="1"/>
    <xf numFmtId="3" fontId="6" fillId="0" borderId="0" xfId="0" applyNumberFormat="1" applyFont="1" applyBorder="1"/>
    <xf numFmtId="0" fontId="6" fillId="0" borderId="0" xfId="0" applyFont="1" applyAlignment="1">
      <alignment horizontal="center" wrapText="1"/>
    </xf>
    <xf numFmtId="164" fontId="6" fillId="0" borderId="0" xfId="0" applyNumberFormat="1" applyFont="1" applyFill="1"/>
    <xf numFmtId="16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97"/>
  <sheetViews>
    <sheetView tabSelected="1" topLeftCell="A2" workbookViewId="0">
      <selection activeCell="C74" sqref="C74"/>
    </sheetView>
  </sheetViews>
  <sheetFormatPr defaultRowHeight="12.75" outlineLevelRow="2" x14ac:dyDescent="0.2"/>
  <cols>
    <col min="1" max="1" width="13" customWidth="1"/>
    <col min="2" max="2" width="37.140625" customWidth="1"/>
    <col min="3" max="3" width="15.85546875" customWidth="1"/>
    <col min="4" max="4" width="12.7109375" customWidth="1"/>
    <col min="5" max="5" width="15.42578125" customWidth="1"/>
    <col min="6" max="6" width="14" customWidth="1"/>
    <col min="7" max="7" width="12.28515625" customWidth="1"/>
    <col min="8" max="8" width="12.5703125" hidden="1" customWidth="1"/>
    <col min="9" max="11" width="11.5703125" hidden="1" customWidth="1"/>
    <col min="12" max="12" width="14.28515625" hidden="1" customWidth="1"/>
    <col min="13" max="13" width="11.140625" hidden="1" customWidth="1"/>
    <col min="14" max="14" width="9.140625" hidden="1" customWidth="1"/>
    <col min="15" max="15" width="1.5703125" hidden="1" customWidth="1"/>
  </cols>
  <sheetData>
    <row r="1" spans="1:18" ht="15.75" x14ac:dyDescent="0.25">
      <c r="A1" s="5" t="s">
        <v>24</v>
      </c>
    </row>
    <row r="2" spans="1:18" ht="15.75" x14ac:dyDescent="0.25">
      <c r="A2" s="5" t="s">
        <v>84</v>
      </c>
      <c r="I2" s="4"/>
      <c r="J2" s="4"/>
      <c r="K2" s="4"/>
    </row>
    <row r="3" spans="1:18" ht="15.75" x14ac:dyDescent="0.25">
      <c r="A3" s="5"/>
      <c r="I3" s="4"/>
      <c r="J3" s="4"/>
      <c r="K3" s="4"/>
    </row>
    <row r="4" spans="1:18" ht="25.5" x14ac:dyDescent="0.2">
      <c r="A4" t="s">
        <v>0</v>
      </c>
      <c r="C4" s="31" t="s">
        <v>85</v>
      </c>
      <c r="D4" s="31" t="s">
        <v>86</v>
      </c>
      <c r="E4" s="13" t="s">
        <v>87</v>
      </c>
      <c r="F4" s="31" t="s">
        <v>88</v>
      </c>
      <c r="G4" s="13" t="s">
        <v>89</v>
      </c>
      <c r="H4" s="31" t="s">
        <v>81</v>
      </c>
      <c r="I4" s="13" t="s">
        <v>78</v>
      </c>
      <c r="J4" s="31" t="s">
        <v>82</v>
      </c>
      <c r="K4" s="13" t="s">
        <v>83</v>
      </c>
      <c r="L4" s="13" t="s">
        <v>79</v>
      </c>
      <c r="M4" s="13"/>
    </row>
    <row r="5" spans="1:18" outlineLevel="1" x14ac:dyDescent="0.2">
      <c r="P5">
        <v>1</v>
      </c>
    </row>
    <row r="6" spans="1:18" outlineLevel="2" x14ac:dyDescent="0.2">
      <c r="A6" s="7">
        <v>2324</v>
      </c>
      <c r="B6" t="s">
        <v>47</v>
      </c>
      <c r="C6" s="15">
        <v>700000</v>
      </c>
      <c r="D6" s="1"/>
      <c r="E6" s="15">
        <f>C6+D6</f>
        <v>700000</v>
      </c>
      <c r="F6" s="24"/>
      <c r="G6" s="15">
        <f>E6+F6</f>
        <v>700000</v>
      </c>
      <c r="H6" s="24"/>
      <c r="I6" s="15">
        <f>G6+H6</f>
        <v>700000</v>
      </c>
      <c r="J6" s="24"/>
      <c r="K6" s="15">
        <f>I6+J6</f>
        <v>700000</v>
      </c>
      <c r="L6" s="15"/>
      <c r="M6" s="15"/>
      <c r="P6" s="1">
        <v>1</v>
      </c>
      <c r="Q6">
        <v>1</v>
      </c>
    </row>
    <row r="7" spans="1:18" hidden="1" outlineLevel="2" x14ac:dyDescent="0.2">
      <c r="A7" s="7" t="s">
        <v>55</v>
      </c>
      <c r="B7" t="s">
        <v>80</v>
      </c>
      <c r="C7" s="15"/>
      <c r="D7" s="1"/>
      <c r="E7" s="15">
        <f>C7+D7</f>
        <v>0</v>
      </c>
      <c r="F7" s="24"/>
      <c r="G7" s="15">
        <f>E7+F7</f>
        <v>0</v>
      </c>
      <c r="H7" s="24"/>
      <c r="I7" s="15">
        <f>G7+H7</f>
        <v>0</v>
      </c>
      <c r="J7" s="24"/>
      <c r="K7" s="15">
        <f>I7+J7</f>
        <v>0</v>
      </c>
      <c r="L7" s="15">
        <v>14130</v>
      </c>
      <c r="M7" s="15"/>
      <c r="P7" s="1">
        <v>0</v>
      </c>
      <c r="Q7">
        <v>1</v>
      </c>
    </row>
    <row r="8" spans="1:18" outlineLevel="2" x14ac:dyDescent="0.2">
      <c r="A8" s="7">
        <v>2141</v>
      </c>
      <c r="B8" t="s">
        <v>25</v>
      </c>
      <c r="C8" s="15">
        <v>300</v>
      </c>
      <c r="D8" s="1"/>
      <c r="E8" s="15">
        <f>C8+D8</f>
        <v>300</v>
      </c>
      <c r="F8" s="15"/>
      <c r="G8" s="15">
        <f>E8+F8</f>
        <v>300</v>
      </c>
      <c r="H8" s="15"/>
      <c r="I8" s="15">
        <f>G8+H8</f>
        <v>300</v>
      </c>
      <c r="J8" s="15"/>
      <c r="K8" s="15">
        <f>I8+J8</f>
        <v>300</v>
      </c>
      <c r="L8" s="15">
        <v>123.05</v>
      </c>
      <c r="M8" s="15"/>
      <c r="P8" s="1">
        <f>IF(ABS(C8)+ABS(G8)+ABS(M8)+ABS(N8)&gt;0,1,0)</f>
        <v>1</v>
      </c>
      <c r="Q8">
        <v>1</v>
      </c>
    </row>
    <row r="9" spans="1:18" outlineLevel="1" x14ac:dyDescent="0.2">
      <c r="A9" s="29" t="s">
        <v>58</v>
      </c>
      <c r="C9" s="30">
        <f>SUBTOTAL(9,C6:C8)</f>
        <v>700300</v>
      </c>
      <c r="D9" s="30">
        <f>SUBTOTAL(9,D6:D8)</f>
        <v>0</v>
      </c>
      <c r="E9" s="30">
        <f>SUBTOTAL(9,E6:E8)</f>
        <v>700300</v>
      </c>
      <c r="F9" s="30">
        <f>SUBTOTAL(9,F6:F8)</f>
        <v>0</v>
      </c>
      <c r="G9" s="30">
        <f>SUBTOTAL(9,G6:G8)</f>
        <v>700300</v>
      </c>
      <c r="H9" s="30">
        <f t="shared" ref="H9:O9" si="0">SUBTOTAL(9,H6:H8)</f>
        <v>0</v>
      </c>
      <c r="I9" s="30">
        <f>SUBTOTAL(9,I6:I8)</f>
        <v>700300</v>
      </c>
      <c r="J9" s="30">
        <f t="shared" ref="J9" si="1">SUBTOTAL(9,J6:J8)</f>
        <v>0</v>
      </c>
      <c r="K9" s="30">
        <f>SUBTOTAL(9,K6:K8)</f>
        <v>700300</v>
      </c>
      <c r="L9" s="30">
        <f t="shared" si="0"/>
        <v>123.05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1">
        <v>1</v>
      </c>
      <c r="Q9" s="29"/>
    </row>
    <row r="10" spans="1:18" outlineLevel="1" x14ac:dyDescent="0.2">
      <c r="A10" s="29"/>
      <c r="C10" s="30"/>
      <c r="D10" s="1"/>
      <c r="E10" s="15"/>
      <c r="F10" s="15"/>
      <c r="G10" s="15"/>
      <c r="H10" s="15"/>
      <c r="I10" s="15"/>
      <c r="J10" s="15"/>
      <c r="K10" s="15"/>
      <c r="L10" s="15"/>
      <c r="M10" s="15"/>
      <c r="P10" s="1">
        <v>1</v>
      </c>
      <c r="Q10" s="29"/>
    </row>
    <row r="11" spans="1:18" hidden="1" outlineLevel="2" x14ac:dyDescent="0.2">
      <c r="A11" s="7">
        <v>4221</v>
      </c>
      <c r="B11" t="s">
        <v>50</v>
      </c>
      <c r="C11" s="15"/>
      <c r="D11" s="1"/>
      <c r="E11" s="15">
        <f t="shared" ref="E11:I32" si="2">C11+D11</f>
        <v>0</v>
      </c>
      <c r="F11" s="15"/>
      <c r="G11" s="15">
        <f t="shared" si="2"/>
        <v>0</v>
      </c>
      <c r="H11" s="15"/>
      <c r="I11" s="15">
        <f t="shared" si="2"/>
        <v>0</v>
      </c>
      <c r="J11" s="15"/>
      <c r="K11" s="15">
        <f t="shared" ref="K11:K32" si="3">I11+J11</f>
        <v>0</v>
      </c>
      <c r="L11" s="15">
        <f>21117+21117</f>
        <v>42234</v>
      </c>
      <c r="M11" s="15"/>
      <c r="P11" s="1">
        <f t="shared" ref="P11:P17" si="4">IF(ABS(C11)+ABS(G11)+ABS(M11)+ABS(N11)&gt;0,1,0)</f>
        <v>0</v>
      </c>
      <c r="Q11">
        <v>2</v>
      </c>
      <c r="R11" t="s">
        <v>75</v>
      </c>
    </row>
    <row r="12" spans="1:18" hidden="1" outlineLevel="2" x14ac:dyDescent="0.2">
      <c r="A12" s="7">
        <v>41</v>
      </c>
      <c r="B12" t="s">
        <v>28</v>
      </c>
      <c r="C12" s="15"/>
      <c r="D12" s="1"/>
      <c r="E12" s="15">
        <f t="shared" si="2"/>
        <v>0</v>
      </c>
      <c r="F12" s="15"/>
      <c r="G12" s="15">
        <f t="shared" si="2"/>
        <v>0</v>
      </c>
      <c r="H12" s="15"/>
      <c r="I12" s="15">
        <f t="shared" si="2"/>
        <v>0</v>
      </c>
      <c r="J12" s="15"/>
      <c r="K12" s="15">
        <f t="shared" si="3"/>
        <v>0</v>
      </c>
      <c r="L12" s="15">
        <v>70000</v>
      </c>
      <c r="M12" s="15"/>
      <c r="P12" s="1">
        <f t="shared" si="4"/>
        <v>0</v>
      </c>
      <c r="Q12">
        <v>2</v>
      </c>
    </row>
    <row r="13" spans="1:18" outlineLevel="2" x14ac:dyDescent="0.2">
      <c r="A13" s="7">
        <v>4121</v>
      </c>
      <c r="B13" t="s">
        <v>2</v>
      </c>
      <c r="C13" s="15">
        <f>F89</f>
        <v>998700</v>
      </c>
      <c r="D13" s="1"/>
      <c r="E13" s="15">
        <f t="shared" si="2"/>
        <v>998700</v>
      </c>
      <c r="F13" s="15"/>
      <c r="G13" s="15">
        <f t="shared" si="2"/>
        <v>998700</v>
      </c>
      <c r="H13" s="15"/>
      <c r="I13" s="15">
        <f t="shared" si="2"/>
        <v>998700</v>
      </c>
      <c r="J13" s="15"/>
      <c r="K13" s="15">
        <f t="shared" si="3"/>
        <v>998700</v>
      </c>
      <c r="L13" s="15">
        <v>998160</v>
      </c>
      <c r="M13" s="15"/>
      <c r="P13" s="1">
        <f t="shared" si="4"/>
        <v>1</v>
      </c>
      <c r="Q13">
        <v>2</v>
      </c>
    </row>
    <row r="14" spans="1:18" hidden="1" outlineLevel="2" x14ac:dyDescent="0.2">
      <c r="A14" s="7" t="s">
        <v>66</v>
      </c>
      <c r="B14" t="s">
        <v>67</v>
      </c>
      <c r="C14" s="15"/>
      <c r="D14" s="1"/>
      <c r="E14" s="15">
        <f t="shared" si="2"/>
        <v>0</v>
      </c>
      <c r="F14" s="24"/>
      <c r="G14" s="15">
        <f t="shared" si="2"/>
        <v>0</v>
      </c>
      <c r="H14" s="15"/>
      <c r="I14" s="15">
        <f t="shared" si="2"/>
        <v>0</v>
      </c>
      <c r="J14" s="15"/>
      <c r="K14" s="15">
        <f t="shared" si="3"/>
        <v>0</v>
      </c>
      <c r="L14" s="15"/>
      <c r="M14" s="15"/>
      <c r="P14" s="1">
        <f t="shared" si="4"/>
        <v>0</v>
      </c>
      <c r="Q14">
        <v>2</v>
      </c>
    </row>
    <row r="15" spans="1:18" hidden="1" outlineLevel="2" x14ac:dyDescent="0.2">
      <c r="A15" s="7">
        <v>42</v>
      </c>
      <c r="B15" t="s">
        <v>27</v>
      </c>
      <c r="C15" s="15"/>
      <c r="D15" s="1"/>
      <c r="E15" s="15">
        <f t="shared" si="2"/>
        <v>0</v>
      </c>
      <c r="F15" s="15"/>
      <c r="G15" s="15">
        <f t="shared" si="2"/>
        <v>0</v>
      </c>
      <c r="H15" s="15"/>
      <c r="I15" s="15">
        <f t="shared" si="2"/>
        <v>0</v>
      </c>
      <c r="J15" s="15"/>
      <c r="K15" s="15">
        <f t="shared" si="3"/>
        <v>0</v>
      </c>
      <c r="L15" s="15"/>
      <c r="M15" s="15"/>
      <c r="P15" s="1">
        <f t="shared" si="4"/>
        <v>0</v>
      </c>
      <c r="Q15">
        <v>2</v>
      </c>
    </row>
    <row r="16" spans="1:18" outlineLevel="2" x14ac:dyDescent="0.2">
      <c r="A16" s="7">
        <v>4221</v>
      </c>
      <c r="B16" t="s">
        <v>72</v>
      </c>
      <c r="C16" s="15">
        <v>1200000</v>
      </c>
      <c r="D16" s="1"/>
      <c r="E16" s="15">
        <f t="shared" si="2"/>
        <v>1200000</v>
      </c>
      <c r="F16" s="15"/>
      <c r="G16" s="15">
        <f t="shared" si="2"/>
        <v>1200000</v>
      </c>
      <c r="H16" s="15"/>
      <c r="I16" s="15">
        <f t="shared" si="2"/>
        <v>1200000</v>
      </c>
      <c r="J16" s="15"/>
      <c r="K16" s="15">
        <f t="shared" si="3"/>
        <v>1200000</v>
      </c>
      <c r="L16" s="15"/>
      <c r="M16" s="15"/>
      <c r="P16" s="1">
        <f t="shared" si="4"/>
        <v>1</v>
      </c>
      <c r="Q16">
        <v>2</v>
      </c>
    </row>
    <row r="17" spans="1:18" hidden="1" outlineLevel="2" x14ac:dyDescent="0.2">
      <c r="A17" s="7"/>
      <c r="B17" t="s">
        <v>29</v>
      </c>
      <c r="C17" s="15"/>
      <c r="D17" s="1"/>
      <c r="E17" s="15">
        <f t="shared" si="2"/>
        <v>0</v>
      </c>
      <c r="F17" s="15"/>
      <c r="G17" s="15">
        <f t="shared" si="2"/>
        <v>0</v>
      </c>
      <c r="H17" s="15"/>
      <c r="I17" s="15">
        <f t="shared" si="2"/>
        <v>0</v>
      </c>
      <c r="J17" s="15"/>
      <c r="K17" s="15">
        <f t="shared" si="3"/>
        <v>0</v>
      </c>
      <c r="L17" s="15"/>
      <c r="M17" s="15"/>
      <c r="P17" s="1">
        <f t="shared" si="4"/>
        <v>0</v>
      </c>
      <c r="Q17">
        <v>2</v>
      </c>
      <c r="R17" t="s">
        <v>77</v>
      </c>
    </row>
    <row r="18" spans="1:18" hidden="1" outlineLevel="2" x14ac:dyDescent="0.2">
      <c r="A18" s="7">
        <v>4116</v>
      </c>
      <c r="B18" t="s">
        <v>76</v>
      </c>
      <c r="C18" s="15"/>
      <c r="D18" s="1"/>
      <c r="E18" s="15">
        <f t="shared" si="2"/>
        <v>0</v>
      </c>
      <c r="F18" s="15"/>
      <c r="G18" s="15">
        <f t="shared" si="2"/>
        <v>0</v>
      </c>
      <c r="H18" s="15">
        <v>-27000</v>
      </c>
      <c r="I18" s="15">
        <f t="shared" si="2"/>
        <v>-27000</v>
      </c>
      <c r="J18" s="15"/>
      <c r="K18" s="15">
        <f t="shared" si="3"/>
        <v>-27000</v>
      </c>
      <c r="L18" s="15"/>
      <c r="M18" s="15"/>
      <c r="P18" s="1">
        <v>0</v>
      </c>
      <c r="Q18">
        <v>2</v>
      </c>
    </row>
    <row r="19" spans="1:18" hidden="1" outlineLevel="2" x14ac:dyDescent="0.2">
      <c r="A19" s="7">
        <v>4222</v>
      </c>
      <c r="B19" t="s">
        <v>92</v>
      </c>
      <c r="C19" s="15"/>
      <c r="D19" s="1"/>
      <c r="E19" s="15">
        <f t="shared" si="2"/>
        <v>0</v>
      </c>
      <c r="F19" s="24"/>
      <c r="G19" s="15">
        <f t="shared" si="2"/>
        <v>0</v>
      </c>
      <c r="H19" s="15"/>
      <c r="I19" s="15">
        <f t="shared" si="2"/>
        <v>0</v>
      </c>
      <c r="J19" s="15"/>
      <c r="K19" s="15">
        <f t="shared" si="3"/>
        <v>0</v>
      </c>
      <c r="L19" s="15"/>
      <c r="M19" s="15"/>
      <c r="P19" s="1">
        <f t="shared" ref="P19:P32" si="5">IF(ABS(C19)+ABS(G19)+ABS(M19)+ABS(N19)&gt;0,1,0)</f>
        <v>0</v>
      </c>
      <c r="Q19">
        <v>2</v>
      </c>
    </row>
    <row r="20" spans="1:18" hidden="1" outlineLevel="2" x14ac:dyDescent="0.2">
      <c r="A20" s="7">
        <v>42</v>
      </c>
      <c r="B20" t="s">
        <v>31</v>
      </c>
      <c r="C20" s="15"/>
      <c r="D20" s="1"/>
      <c r="E20" s="15">
        <f t="shared" si="2"/>
        <v>0</v>
      </c>
      <c r="F20" s="15"/>
      <c r="G20" s="15">
        <f t="shared" si="2"/>
        <v>0</v>
      </c>
      <c r="H20" s="15"/>
      <c r="I20" s="15">
        <f t="shared" si="2"/>
        <v>0</v>
      </c>
      <c r="J20" s="15"/>
      <c r="K20" s="15">
        <f t="shared" si="3"/>
        <v>0</v>
      </c>
      <c r="L20" s="15"/>
      <c r="M20" s="15"/>
      <c r="P20" s="1">
        <f t="shared" si="5"/>
        <v>0</v>
      </c>
      <c r="Q20">
        <v>2</v>
      </c>
    </row>
    <row r="21" spans="1:18" hidden="1" outlineLevel="2" x14ac:dyDescent="0.2">
      <c r="A21" s="7">
        <v>42</v>
      </c>
      <c r="B21" t="s">
        <v>33</v>
      </c>
      <c r="C21" s="15"/>
      <c r="D21" s="1"/>
      <c r="E21" s="15">
        <f t="shared" si="2"/>
        <v>0</v>
      </c>
      <c r="F21" s="15"/>
      <c r="G21" s="15">
        <f t="shared" si="2"/>
        <v>0</v>
      </c>
      <c r="H21" s="15"/>
      <c r="I21" s="15">
        <f t="shared" si="2"/>
        <v>0</v>
      </c>
      <c r="J21" s="15"/>
      <c r="K21" s="15">
        <f t="shared" si="3"/>
        <v>0</v>
      </c>
      <c r="L21" s="15"/>
      <c r="M21" s="15"/>
      <c r="P21" s="1">
        <f t="shared" si="5"/>
        <v>0</v>
      </c>
      <c r="Q21">
        <v>2</v>
      </c>
    </row>
    <row r="22" spans="1:18" hidden="1" outlineLevel="2" x14ac:dyDescent="0.2">
      <c r="A22" s="7">
        <v>42</v>
      </c>
      <c r="B22" s="2" t="s">
        <v>32</v>
      </c>
      <c r="C22" s="15"/>
      <c r="D22" s="28"/>
      <c r="E22" s="15">
        <f t="shared" si="2"/>
        <v>0</v>
      </c>
      <c r="F22" s="15"/>
      <c r="G22" s="15">
        <f t="shared" si="2"/>
        <v>0</v>
      </c>
      <c r="H22" s="15"/>
      <c r="I22" s="15">
        <f t="shared" si="2"/>
        <v>0</v>
      </c>
      <c r="J22" s="15"/>
      <c r="K22" s="15">
        <f t="shared" si="3"/>
        <v>0</v>
      </c>
      <c r="L22" s="15"/>
      <c r="M22" s="15"/>
      <c r="P22" s="1">
        <f t="shared" si="5"/>
        <v>0</v>
      </c>
      <c r="Q22">
        <v>2</v>
      </c>
    </row>
    <row r="23" spans="1:18" hidden="1" outlineLevel="2" x14ac:dyDescent="0.2">
      <c r="A23" s="7">
        <v>42</v>
      </c>
      <c r="B23" s="19" t="s">
        <v>34</v>
      </c>
      <c r="C23" s="15"/>
      <c r="D23" s="28"/>
      <c r="E23" s="15">
        <f t="shared" si="2"/>
        <v>0</v>
      </c>
      <c r="F23" s="15"/>
      <c r="G23" s="15">
        <f t="shared" si="2"/>
        <v>0</v>
      </c>
      <c r="H23" s="15"/>
      <c r="I23" s="15">
        <f t="shared" si="2"/>
        <v>0</v>
      </c>
      <c r="J23" s="15"/>
      <c r="K23" s="15">
        <f t="shared" si="3"/>
        <v>0</v>
      </c>
      <c r="L23" s="15"/>
      <c r="M23" s="15"/>
      <c r="P23" s="1">
        <f t="shared" si="5"/>
        <v>0</v>
      </c>
      <c r="Q23">
        <v>2</v>
      </c>
    </row>
    <row r="24" spans="1:18" hidden="1" outlineLevel="2" x14ac:dyDescent="0.2">
      <c r="A24" s="7">
        <v>42</v>
      </c>
      <c r="B24" s="19" t="s">
        <v>35</v>
      </c>
      <c r="C24" s="15"/>
      <c r="D24" s="28"/>
      <c r="E24" s="15">
        <f t="shared" si="2"/>
        <v>0</v>
      </c>
      <c r="F24" s="15"/>
      <c r="G24" s="15">
        <f t="shared" si="2"/>
        <v>0</v>
      </c>
      <c r="H24" s="15"/>
      <c r="I24" s="15">
        <f t="shared" si="2"/>
        <v>0</v>
      </c>
      <c r="J24" s="15"/>
      <c r="K24" s="15">
        <f t="shared" si="3"/>
        <v>0</v>
      </c>
      <c r="L24" s="15"/>
      <c r="M24" s="15"/>
      <c r="P24" s="1">
        <f t="shared" si="5"/>
        <v>0</v>
      </c>
      <c r="Q24">
        <v>2</v>
      </c>
    </row>
    <row r="25" spans="1:18" hidden="1" outlineLevel="2" x14ac:dyDescent="0.2">
      <c r="A25" s="7">
        <v>42</v>
      </c>
      <c r="B25" s="19" t="s">
        <v>36</v>
      </c>
      <c r="C25" s="15"/>
      <c r="D25" s="28"/>
      <c r="E25" s="15">
        <f t="shared" si="2"/>
        <v>0</v>
      </c>
      <c r="F25" s="15"/>
      <c r="G25" s="15">
        <f t="shared" si="2"/>
        <v>0</v>
      </c>
      <c r="H25" s="15"/>
      <c r="I25" s="15">
        <f t="shared" si="2"/>
        <v>0</v>
      </c>
      <c r="J25" s="15"/>
      <c r="K25" s="15">
        <f t="shared" si="3"/>
        <v>0</v>
      </c>
      <c r="L25" s="15"/>
      <c r="M25" s="15"/>
      <c r="P25" s="1">
        <f t="shared" si="5"/>
        <v>0</v>
      </c>
      <c r="Q25">
        <v>2</v>
      </c>
    </row>
    <row r="26" spans="1:18" hidden="1" outlineLevel="2" x14ac:dyDescent="0.2">
      <c r="A26" s="7">
        <v>42</v>
      </c>
      <c r="B26" s="19" t="s">
        <v>37</v>
      </c>
      <c r="C26" s="15"/>
      <c r="D26" s="28"/>
      <c r="E26" s="15">
        <f t="shared" si="2"/>
        <v>0</v>
      </c>
      <c r="F26" s="15"/>
      <c r="G26" s="15">
        <f t="shared" si="2"/>
        <v>0</v>
      </c>
      <c r="H26" s="15"/>
      <c r="I26" s="15">
        <f t="shared" si="2"/>
        <v>0</v>
      </c>
      <c r="J26" s="15"/>
      <c r="K26" s="15">
        <f t="shared" si="3"/>
        <v>0</v>
      </c>
      <c r="L26" s="15"/>
      <c r="M26" s="15"/>
      <c r="P26" s="1">
        <f t="shared" si="5"/>
        <v>0</v>
      </c>
      <c r="Q26">
        <v>2</v>
      </c>
    </row>
    <row r="27" spans="1:18" hidden="1" outlineLevel="2" x14ac:dyDescent="0.2">
      <c r="A27" s="7">
        <v>42</v>
      </c>
      <c r="B27" s="19" t="s">
        <v>38</v>
      </c>
      <c r="C27" s="15"/>
      <c r="D27" s="28"/>
      <c r="E27" s="15">
        <f t="shared" si="2"/>
        <v>0</v>
      </c>
      <c r="F27" s="15"/>
      <c r="G27" s="15">
        <f t="shared" si="2"/>
        <v>0</v>
      </c>
      <c r="H27" s="15"/>
      <c r="I27" s="15">
        <f t="shared" si="2"/>
        <v>0</v>
      </c>
      <c r="J27" s="15"/>
      <c r="K27" s="15">
        <f t="shared" si="3"/>
        <v>0</v>
      </c>
      <c r="L27" s="15"/>
      <c r="M27" s="15"/>
      <c r="P27" s="1">
        <f t="shared" si="5"/>
        <v>0</v>
      </c>
      <c r="Q27">
        <v>2</v>
      </c>
    </row>
    <row r="28" spans="1:18" hidden="1" outlineLevel="2" x14ac:dyDescent="0.2">
      <c r="A28" s="7">
        <v>42</v>
      </c>
      <c r="B28" s="19" t="s">
        <v>39</v>
      </c>
      <c r="C28" s="15"/>
      <c r="D28" s="28"/>
      <c r="E28" s="15">
        <f t="shared" si="2"/>
        <v>0</v>
      </c>
      <c r="F28" s="15"/>
      <c r="G28" s="15">
        <f t="shared" si="2"/>
        <v>0</v>
      </c>
      <c r="H28" s="15"/>
      <c r="I28" s="15">
        <f t="shared" si="2"/>
        <v>0</v>
      </c>
      <c r="J28" s="15"/>
      <c r="K28" s="15">
        <f t="shared" si="3"/>
        <v>0</v>
      </c>
      <c r="L28" s="15"/>
      <c r="M28" s="15"/>
      <c r="P28" s="1">
        <f t="shared" si="5"/>
        <v>0</v>
      </c>
      <c r="Q28">
        <v>2</v>
      </c>
    </row>
    <row r="29" spans="1:18" hidden="1" outlineLevel="2" x14ac:dyDescent="0.2">
      <c r="A29" s="7">
        <v>42</v>
      </c>
      <c r="B29" s="19" t="s">
        <v>40</v>
      </c>
      <c r="C29" s="15"/>
      <c r="D29" s="28"/>
      <c r="E29" s="15">
        <f t="shared" si="2"/>
        <v>0</v>
      </c>
      <c r="F29" s="15"/>
      <c r="G29" s="15">
        <f t="shared" si="2"/>
        <v>0</v>
      </c>
      <c r="H29" s="15"/>
      <c r="I29" s="15">
        <f t="shared" si="2"/>
        <v>0</v>
      </c>
      <c r="J29" s="15"/>
      <c r="K29" s="15">
        <f t="shared" si="3"/>
        <v>0</v>
      </c>
      <c r="L29" s="15"/>
      <c r="M29" s="15"/>
      <c r="P29" s="1">
        <f t="shared" si="5"/>
        <v>0</v>
      </c>
      <c r="Q29">
        <v>2</v>
      </c>
    </row>
    <row r="30" spans="1:18" hidden="1" outlineLevel="2" x14ac:dyDescent="0.2">
      <c r="A30" s="7">
        <v>42</v>
      </c>
      <c r="B30" s="19" t="s">
        <v>41</v>
      </c>
      <c r="C30" s="15"/>
      <c r="D30" s="28"/>
      <c r="E30" s="15">
        <f t="shared" si="2"/>
        <v>0</v>
      </c>
      <c r="F30" s="15"/>
      <c r="G30" s="15">
        <f t="shared" si="2"/>
        <v>0</v>
      </c>
      <c r="H30" s="15"/>
      <c r="I30" s="15">
        <f t="shared" si="2"/>
        <v>0</v>
      </c>
      <c r="J30" s="15"/>
      <c r="K30" s="15">
        <f t="shared" si="3"/>
        <v>0</v>
      </c>
      <c r="L30" s="15"/>
      <c r="M30" s="15"/>
      <c r="P30" s="1">
        <f t="shared" si="5"/>
        <v>0</v>
      </c>
      <c r="Q30">
        <v>2</v>
      </c>
    </row>
    <row r="31" spans="1:18" hidden="1" outlineLevel="2" x14ac:dyDescent="0.2">
      <c r="A31" s="7">
        <v>42</v>
      </c>
      <c r="B31" s="19" t="s">
        <v>42</v>
      </c>
      <c r="C31" s="15"/>
      <c r="D31" s="28"/>
      <c r="E31" s="15">
        <f t="shared" si="2"/>
        <v>0</v>
      </c>
      <c r="F31" s="15"/>
      <c r="G31" s="15">
        <f t="shared" si="2"/>
        <v>0</v>
      </c>
      <c r="H31" s="15"/>
      <c r="I31" s="15">
        <f t="shared" si="2"/>
        <v>0</v>
      </c>
      <c r="J31" s="15"/>
      <c r="K31" s="15">
        <f t="shared" si="3"/>
        <v>0</v>
      </c>
      <c r="L31" s="15"/>
      <c r="M31" s="15"/>
      <c r="P31" s="1">
        <f t="shared" si="5"/>
        <v>0</v>
      </c>
      <c r="Q31">
        <v>2</v>
      </c>
    </row>
    <row r="32" spans="1:18" hidden="1" outlineLevel="2" x14ac:dyDescent="0.2">
      <c r="A32" s="7">
        <v>42</v>
      </c>
      <c r="B32" s="19" t="s">
        <v>43</v>
      </c>
      <c r="C32" s="15"/>
      <c r="D32" s="28"/>
      <c r="E32" s="15">
        <f t="shared" si="2"/>
        <v>0</v>
      </c>
      <c r="F32" s="15"/>
      <c r="G32" s="15">
        <f t="shared" si="2"/>
        <v>0</v>
      </c>
      <c r="H32" s="15"/>
      <c r="I32" s="15">
        <f t="shared" si="2"/>
        <v>0</v>
      </c>
      <c r="J32" s="15"/>
      <c r="K32" s="15">
        <f t="shared" si="3"/>
        <v>0</v>
      </c>
      <c r="L32" s="15"/>
      <c r="M32" s="15"/>
      <c r="P32" s="1">
        <f t="shared" si="5"/>
        <v>0</v>
      </c>
      <c r="Q32">
        <v>2</v>
      </c>
    </row>
    <row r="33" spans="1:17" outlineLevel="1" collapsed="1" x14ac:dyDescent="0.2">
      <c r="A33" s="29" t="s">
        <v>59</v>
      </c>
      <c r="B33" s="19"/>
      <c r="C33" s="30">
        <f t="shared" ref="C33:L33" si="6">SUBTOTAL(9,C11:C32)</f>
        <v>2198700</v>
      </c>
      <c r="D33" s="30">
        <f t="shared" si="6"/>
        <v>0</v>
      </c>
      <c r="E33" s="30">
        <f t="shared" si="6"/>
        <v>2198700</v>
      </c>
      <c r="F33" s="30">
        <f t="shared" si="6"/>
        <v>0</v>
      </c>
      <c r="G33" s="30">
        <f t="shared" si="6"/>
        <v>2198700</v>
      </c>
      <c r="H33" s="30">
        <f t="shared" si="6"/>
        <v>0</v>
      </c>
      <c r="I33" s="30">
        <f t="shared" ref="I33:J33" si="7">SUBTOTAL(9,I11:I32)</f>
        <v>2198700</v>
      </c>
      <c r="J33" s="30">
        <f t="shared" si="7"/>
        <v>0</v>
      </c>
      <c r="K33" s="30">
        <f t="shared" ref="K33" si="8">SUBTOTAL(9,K11:K32)</f>
        <v>2198700</v>
      </c>
      <c r="L33" s="30">
        <f t="shared" si="6"/>
        <v>998160</v>
      </c>
      <c r="M33" s="15"/>
      <c r="P33" s="1">
        <v>1</v>
      </c>
      <c r="Q33" s="29"/>
    </row>
    <row r="34" spans="1:17" outlineLevel="1" x14ac:dyDescent="0.2">
      <c r="A34" s="7"/>
      <c r="B34" s="2"/>
      <c r="C34" s="15"/>
      <c r="D34" s="28"/>
      <c r="E34" s="24"/>
      <c r="F34" s="24"/>
      <c r="G34" s="24"/>
      <c r="H34" s="24"/>
      <c r="I34" s="24"/>
      <c r="J34" s="24"/>
      <c r="K34" s="24"/>
      <c r="L34" s="24"/>
      <c r="M34" s="15"/>
      <c r="P34" s="1">
        <v>1</v>
      </c>
    </row>
    <row r="35" spans="1:17" outlineLevel="1" x14ac:dyDescent="0.2">
      <c r="A35" s="7"/>
      <c r="C35" s="15"/>
      <c r="D35" s="1"/>
      <c r="E35" s="15"/>
      <c r="F35" s="15"/>
      <c r="G35" s="15"/>
      <c r="H35" s="15"/>
      <c r="I35" s="15"/>
      <c r="J35" s="15"/>
      <c r="K35" s="15"/>
      <c r="L35" s="15"/>
      <c r="M35" s="15"/>
      <c r="P35" s="1">
        <v>1</v>
      </c>
    </row>
    <row r="36" spans="1:17" outlineLevel="1" x14ac:dyDescent="0.2">
      <c r="A36" s="9" t="s">
        <v>4</v>
      </c>
      <c r="B36" s="10"/>
      <c r="C36" s="11">
        <f t="shared" ref="C36:L36" si="9">SUBTOTAL(9,C6:C35)</f>
        <v>2899000</v>
      </c>
      <c r="D36" s="11">
        <f t="shared" si="9"/>
        <v>0</v>
      </c>
      <c r="E36" s="11">
        <f t="shared" si="9"/>
        <v>2899000</v>
      </c>
      <c r="F36" s="11">
        <f t="shared" si="9"/>
        <v>0</v>
      </c>
      <c r="G36" s="11">
        <f t="shared" si="9"/>
        <v>2899000</v>
      </c>
      <c r="H36" s="11">
        <f t="shared" si="9"/>
        <v>0</v>
      </c>
      <c r="I36" s="11">
        <f t="shared" ref="I36:J36" si="10">SUBTOTAL(9,I6:I35)</f>
        <v>2899000</v>
      </c>
      <c r="J36" s="11">
        <f t="shared" si="10"/>
        <v>0</v>
      </c>
      <c r="K36" s="11">
        <f t="shared" ref="K36" si="11">SUBTOTAL(9,K6:K35)</f>
        <v>2899000</v>
      </c>
      <c r="L36" s="11">
        <f t="shared" si="9"/>
        <v>998283.05</v>
      </c>
      <c r="M36" s="11"/>
      <c r="P36" s="1">
        <f>IF(ABS(C36)+ABS(G36)+ABS(M36)+ABS(N36)&gt;0,1,0)</f>
        <v>1</v>
      </c>
    </row>
    <row r="37" spans="1:17" outlineLevel="1" x14ac:dyDescent="0.2">
      <c r="C37" s="15"/>
      <c r="D37" s="1"/>
      <c r="E37" s="15"/>
      <c r="F37" s="15"/>
      <c r="G37" s="15"/>
      <c r="H37" s="15"/>
      <c r="I37" s="15"/>
      <c r="J37" s="15"/>
      <c r="K37" s="15"/>
      <c r="L37" s="15"/>
      <c r="M37" s="15"/>
      <c r="P37" s="1">
        <v>1</v>
      </c>
    </row>
    <row r="38" spans="1:17" outlineLevel="1" x14ac:dyDescent="0.2">
      <c r="A38" t="s">
        <v>1</v>
      </c>
      <c r="C38" s="15"/>
      <c r="D38" s="1"/>
      <c r="E38" s="15"/>
      <c r="F38" s="15"/>
      <c r="G38" s="15"/>
      <c r="H38" s="15"/>
      <c r="I38" s="15"/>
      <c r="J38" s="15"/>
      <c r="K38" s="15"/>
      <c r="L38" s="15"/>
      <c r="M38" s="15"/>
      <c r="P38" s="1">
        <v>1</v>
      </c>
    </row>
    <row r="39" spans="1:17" hidden="1" outlineLevel="2" x14ac:dyDescent="0.2">
      <c r="A39" s="7" t="s">
        <v>53</v>
      </c>
      <c r="B39" t="s">
        <v>17</v>
      </c>
      <c r="C39" s="15"/>
      <c r="D39" s="1"/>
      <c r="E39" s="15">
        <f t="shared" ref="E39:I53" si="12">C39+D39</f>
        <v>0</v>
      </c>
      <c r="F39" s="15"/>
      <c r="G39" s="15">
        <f t="shared" si="12"/>
        <v>0</v>
      </c>
      <c r="H39" s="15"/>
      <c r="I39" s="15">
        <f t="shared" si="12"/>
        <v>0</v>
      </c>
      <c r="J39" s="15"/>
      <c r="K39" s="15">
        <f t="shared" ref="K39:K53" si="13">I39+J39</f>
        <v>0</v>
      </c>
      <c r="L39" s="15">
        <f>180287+42426+15273+974</f>
        <v>238960</v>
      </c>
      <c r="M39" s="15"/>
      <c r="P39" s="1">
        <f>IF(ABS(C39)+ABS(G39)+ABS(M39)+ABS(N39)&gt;0,1,0)</f>
        <v>0</v>
      </c>
      <c r="Q39">
        <v>3</v>
      </c>
    </row>
    <row r="40" spans="1:17" outlineLevel="2" x14ac:dyDescent="0.2">
      <c r="A40" s="7" t="s">
        <v>53</v>
      </c>
      <c r="B40" t="s">
        <v>48</v>
      </c>
      <c r="C40" s="15">
        <v>713000</v>
      </c>
      <c r="D40" s="1"/>
      <c r="E40" s="15">
        <f t="shared" si="12"/>
        <v>713000</v>
      </c>
      <c r="F40" s="15"/>
      <c r="G40" s="15">
        <f t="shared" si="12"/>
        <v>713000</v>
      </c>
      <c r="H40" s="15"/>
      <c r="I40" s="15">
        <f t="shared" si="12"/>
        <v>713000</v>
      </c>
      <c r="J40" s="15"/>
      <c r="K40" s="15">
        <f t="shared" si="13"/>
        <v>713000</v>
      </c>
      <c r="L40" s="15"/>
      <c r="M40" s="15"/>
      <c r="P40" s="1">
        <v>1</v>
      </c>
      <c r="Q40">
        <v>3</v>
      </c>
    </row>
    <row r="41" spans="1:17" outlineLevel="2" x14ac:dyDescent="0.2">
      <c r="A41" s="7" t="s">
        <v>54</v>
      </c>
      <c r="B41" t="s">
        <v>49</v>
      </c>
      <c r="C41" s="15">
        <v>100000</v>
      </c>
      <c r="D41" s="1"/>
      <c r="E41" s="15">
        <f t="shared" si="12"/>
        <v>100000</v>
      </c>
      <c r="F41" s="15"/>
      <c r="G41" s="15">
        <f t="shared" si="12"/>
        <v>100000</v>
      </c>
      <c r="H41" s="15"/>
      <c r="I41" s="15">
        <f t="shared" si="12"/>
        <v>100000</v>
      </c>
      <c r="J41" s="15"/>
      <c r="K41" s="15">
        <f t="shared" si="13"/>
        <v>100000</v>
      </c>
      <c r="L41" s="15"/>
      <c r="M41" s="15"/>
      <c r="P41" s="1">
        <v>1</v>
      </c>
      <c r="Q41">
        <v>3</v>
      </c>
    </row>
    <row r="42" spans="1:17" outlineLevel="2" x14ac:dyDescent="0.2">
      <c r="A42" s="7">
        <v>5173</v>
      </c>
      <c r="B42" t="s">
        <v>6</v>
      </c>
      <c r="C42" s="15">
        <v>30000</v>
      </c>
      <c r="D42" s="1"/>
      <c r="E42" s="15">
        <f t="shared" si="12"/>
        <v>30000</v>
      </c>
      <c r="F42" s="15"/>
      <c r="G42" s="15">
        <f t="shared" si="12"/>
        <v>30000</v>
      </c>
      <c r="H42" s="15"/>
      <c r="I42" s="15">
        <f t="shared" si="12"/>
        <v>30000</v>
      </c>
      <c r="J42" s="15"/>
      <c r="K42" s="15">
        <f t="shared" si="13"/>
        <v>30000</v>
      </c>
      <c r="L42" s="15">
        <v>15372</v>
      </c>
      <c r="M42" s="15"/>
      <c r="P42" s="1">
        <f t="shared" ref="P42:P50" si="14">IF(ABS(C42)+ABS(G42)+ABS(M42)+ABS(N42)&gt;0,1,0)</f>
        <v>1</v>
      </c>
      <c r="Q42">
        <v>3</v>
      </c>
    </row>
    <row r="43" spans="1:17" outlineLevel="2" x14ac:dyDescent="0.2">
      <c r="A43" s="7">
        <v>5162</v>
      </c>
      <c r="B43" t="s">
        <v>3</v>
      </c>
      <c r="C43" s="15">
        <v>8000</v>
      </c>
      <c r="D43" s="1"/>
      <c r="E43" s="15">
        <f t="shared" si="12"/>
        <v>8000</v>
      </c>
      <c r="F43" s="15"/>
      <c r="G43" s="15">
        <f t="shared" si="12"/>
        <v>8000</v>
      </c>
      <c r="H43" s="15"/>
      <c r="I43" s="15">
        <f t="shared" si="12"/>
        <v>8000</v>
      </c>
      <c r="J43" s="15"/>
      <c r="K43" s="15">
        <f t="shared" si="13"/>
        <v>8000</v>
      </c>
      <c r="L43" s="15">
        <v>3781</v>
      </c>
      <c r="M43" s="15"/>
      <c r="P43" s="1">
        <f t="shared" si="14"/>
        <v>1</v>
      </c>
      <c r="Q43">
        <v>3</v>
      </c>
    </row>
    <row r="44" spans="1:17" outlineLevel="2" x14ac:dyDescent="0.2">
      <c r="A44" s="7" t="s">
        <v>54</v>
      </c>
      <c r="B44" t="s">
        <v>46</v>
      </c>
      <c r="C44" s="15">
        <v>220000</v>
      </c>
      <c r="D44" s="1"/>
      <c r="E44" s="15">
        <f t="shared" si="12"/>
        <v>220000</v>
      </c>
      <c r="F44" s="15"/>
      <c r="G44" s="15">
        <f t="shared" si="12"/>
        <v>220000</v>
      </c>
      <c r="H44" s="15"/>
      <c r="I44" s="15">
        <f t="shared" si="12"/>
        <v>220000</v>
      </c>
      <c r="J44" s="15">
        <v>70000</v>
      </c>
      <c r="K44" s="15">
        <f t="shared" si="13"/>
        <v>290000</v>
      </c>
      <c r="L44" s="15">
        <f>622605.08-6600-506823</f>
        <v>109182.07999999996</v>
      </c>
      <c r="M44" s="15"/>
      <c r="P44" s="1">
        <f t="shared" si="14"/>
        <v>1</v>
      </c>
      <c r="Q44">
        <v>3</v>
      </c>
    </row>
    <row r="45" spans="1:17" outlineLevel="2" x14ac:dyDescent="0.2">
      <c r="A45" s="7" t="s">
        <v>54</v>
      </c>
      <c r="B45" t="s">
        <v>45</v>
      </c>
      <c r="C45" s="15">
        <v>20000</v>
      </c>
      <c r="D45" s="1"/>
      <c r="E45" s="15">
        <f t="shared" si="12"/>
        <v>20000</v>
      </c>
      <c r="F45" s="15"/>
      <c r="G45" s="15">
        <f t="shared" si="12"/>
        <v>20000</v>
      </c>
      <c r="H45" s="15"/>
      <c r="I45" s="15">
        <f t="shared" si="12"/>
        <v>20000</v>
      </c>
      <c r="J45" s="15"/>
      <c r="K45" s="15">
        <f t="shared" si="13"/>
        <v>20000</v>
      </c>
      <c r="L45" s="15">
        <v>45570</v>
      </c>
      <c r="M45" s="15"/>
      <c r="P45" s="1">
        <f t="shared" si="14"/>
        <v>1</v>
      </c>
      <c r="Q45">
        <v>3</v>
      </c>
    </row>
    <row r="46" spans="1:17" hidden="1" outlineLevel="2" x14ac:dyDescent="0.2">
      <c r="A46" s="7" t="s">
        <v>54</v>
      </c>
      <c r="B46" s="19" t="s">
        <v>68</v>
      </c>
      <c r="C46" s="15"/>
      <c r="D46" s="25"/>
      <c r="E46" s="15">
        <f t="shared" si="12"/>
        <v>0</v>
      </c>
      <c r="F46" s="24"/>
      <c r="G46" s="15">
        <f t="shared" si="12"/>
        <v>0</v>
      </c>
      <c r="H46" s="15"/>
      <c r="I46" s="15">
        <f t="shared" si="12"/>
        <v>0</v>
      </c>
      <c r="J46" s="15"/>
      <c r="K46" s="15">
        <f t="shared" si="13"/>
        <v>0</v>
      </c>
      <c r="L46" s="15"/>
      <c r="M46" s="15"/>
      <c r="P46" s="1">
        <f t="shared" si="14"/>
        <v>0</v>
      </c>
      <c r="Q46">
        <v>3</v>
      </c>
    </row>
    <row r="47" spans="1:17" hidden="1" outlineLevel="2" x14ac:dyDescent="0.2">
      <c r="A47" s="7">
        <v>5171</v>
      </c>
      <c r="B47" s="19" t="s">
        <v>69</v>
      </c>
      <c r="C47" s="15"/>
      <c r="D47" s="25"/>
      <c r="E47" s="15">
        <f t="shared" si="12"/>
        <v>0</v>
      </c>
      <c r="F47" s="15"/>
      <c r="G47" s="15">
        <f t="shared" si="12"/>
        <v>0</v>
      </c>
      <c r="H47" s="15"/>
      <c r="I47" s="15">
        <f t="shared" si="12"/>
        <v>0</v>
      </c>
      <c r="J47" s="15"/>
      <c r="K47" s="15">
        <f t="shared" si="13"/>
        <v>0</v>
      </c>
      <c r="L47" s="15"/>
      <c r="M47" s="15"/>
      <c r="P47" s="1">
        <f t="shared" si="14"/>
        <v>0</v>
      </c>
      <c r="Q47">
        <v>3</v>
      </c>
    </row>
    <row r="48" spans="1:17" hidden="1" outlineLevel="2" x14ac:dyDescent="0.2">
      <c r="A48" s="7">
        <v>5171</v>
      </c>
      <c r="B48" s="21" t="s">
        <v>57</v>
      </c>
      <c r="C48" s="15"/>
      <c r="D48" s="26"/>
      <c r="E48" s="15">
        <f t="shared" si="12"/>
        <v>0</v>
      </c>
      <c r="F48" s="15"/>
      <c r="G48" s="15">
        <f t="shared" si="12"/>
        <v>0</v>
      </c>
      <c r="H48" s="15"/>
      <c r="I48" s="15">
        <f t="shared" si="12"/>
        <v>0</v>
      </c>
      <c r="J48" s="15"/>
      <c r="K48" s="15">
        <f t="shared" si="13"/>
        <v>0</v>
      </c>
      <c r="L48" s="15"/>
      <c r="M48" s="15"/>
      <c r="P48" s="1">
        <f t="shared" si="14"/>
        <v>0</v>
      </c>
      <c r="Q48">
        <v>3</v>
      </c>
    </row>
    <row r="49" spans="1:17" hidden="1" outlineLevel="2" x14ac:dyDescent="0.2">
      <c r="A49" s="7">
        <v>5139</v>
      </c>
      <c r="B49" t="s">
        <v>51</v>
      </c>
      <c r="C49" s="15"/>
      <c r="D49" s="26"/>
      <c r="E49" s="15">
        <f t="shared" si="12"/>
        <v>0</v>
      </c>
      <c r="F49" s="15"/>
      <c r="G49" s="15">
        <f t="shared" si="12"/>
        <v>0</v>
      </c>
      <c r="H49" s="15"/>
      <c r="I49" s="15">
        <f t="shared" si="12"/>
        <v>0</v>
      </c>
      <c r="J49" s="15"/>
      <c r="K49" s="15">
        <f t="shared" si="13"/>
        <v>0</v>
      </c>
      <c r="L49" s="15"/>
      <c r="M49" s="15"/>
      <c r="P49" s="1">
        <f t="shared" si="14"/>
        <v>0</v>
      </c>
      <c r="Q49">
        <v>3</v>
      </c>
    </row>
    <row r="50" spans="1:17" outlineLevel="2" x14ac:dyDescent="0.2">
      <c r="A50" s="7" t="s">
        <v>54</v>
      </c>
      <c r="B50" s="20" t="s">
        <v>65</v>
      </c>
      <c r="C50" s="24">
        <v>120000</v>
      </c>
      <c r="D50" s="26"/>
      <c r="E50" s="15">
        <f t="shared" si="12"/>
        <v>120000</v>
      </c>
      <c r="F50" s="15"/>
      <c r="G50" s="15">
        <f t="shared" si="12"/>
        <v>120000</v>
      </c>
      <c r="H50" s="15"/>
      <c r="I50" s="15">
        <f t="shared" si="12"/>
        <v>120000</v>
      </c>
      <c r="J50" s="15"/>
      <c r="K50" s="15">
        <f t="shared" si="13"/>
        <v>120000</v>
      </c>
      <c r="L50" s="15">
        <v>109963</v>
      </c>
      <c r="M50" s="15"/>
      <c r="P50" s="1">
        <f t="shared" si="14"/>
        <v>1</v>
      </c>
      <c r="Q50">
        <v>3</v>
      </c>
    </row>
    <row r="51" spans="1:17" hidden="1" outlineLevel="2" x14ac:dyDescent="0.2">
      <c r="A51" s="7" t="s">
        <v>54</v>
      </c>
      <c r="B51" s="20" t="s">
        <v>71</v>
      </c>
      <c r="C51" s="24"/>
      <c r="D51" s="26"/>
      <c r="E51" s="15">
        <f t="shared" si="12"/>
        <v>0</v>
      </c>
      <c r="F51" s="15"/>
      <c r="G51" s="15">
        <f t="shared" si="12"/>
        <v>0</v>
      </c>
      <c r="H51" s="15"/>
      <c r="I51" s="15">
        <f t="shared" si="12"/>
        <v>0</v>
      </c>
      <c r="J51" s="15">
        <v>15000</v>
      </c>
      <c r="K51" s="15">
        <f t="shared" si="13"/>
        <v>15000</v>
      </c>
      <c r="L51" s="15"/>
      <c r="M51" s="15"/>
      <c r="P51" s="1">
        <v>0</v>
      </c>
      <c r="Q51">
        <v>3</v>
      </c>
    </row>
    <row r="52" spans="1:17" hidden="1" outlineLevel="2" x14ac:dyDescent="0.2">
      <c r="A52" s="7" t="s">
        <v>54</v>
      </c>
      <c r="B52" t="s">
        <v>63</v>
      </c>
      <c r="C52" s="15"/>
      <c r="D52" s="26"/>
      <c r="E52" s="15">
        <f>C52+D52</f>
        <v>0</v>
      </c>
      <c r="F52" s="15"/>
      <c r="G52" s="15">
        <f t="shared" si="12"/>
        <v>0</v>
      </c>
      <c r="H52" s="15"/>
      <c r="I52" s="15">
        <f t="shared" si="12"/>
        <v>0</v>
      </c>
      <c r="J52" s="15"/>
      <c r="K52" s="15">
        <f t="shared" si="13"/>
        <v>0</v>
      </c>
      <c r="L52" s="15"/>
      <c r="M52" s="15"/>
      <c r="P52" s="1">
        <f>IF(ABS(C52)+ABS(G52)+ABS(M52)+ABS(N52)&gt;0,1,0)</f>
        <v>0</v>
      </c>
      <c r="Q52">
        <v>3</v>
      </c>
    </row>
    <row r="53" spans="1:17" hidden="1" outlineLevel="2" x14ac:dyDescent="0.2">
      <c r="A53" s="7" t="s">
        <v>54</v>
      </c>
      <c r="B53" t="s">
        <v>64</v>
      </c>
      <c r="C53" s="15"/>
      <c r="D53" s="26"/>
      <c r="E53" s="15">
        <f t="shared" si="12"/>
        <v>0</v>
      </c>
      <c r="F53" s="15"/>
      <c r="G53" s="15">
        <f t="shared" si="12"/>
        <v>0</v>
      </c>
      <c r="H53" s="15"/>
      <c r="I53" s="15">
        <f t="shared" si="12"/>
        <v>0</v>
      </c>
      <c r="J53" s="15"/>
      <c r="K53" s="15">
        <f t="shared" si="13"/>
        <v>0</v>
      </c>
      <c r="L53" s="15"/>
      <c r="M53" s="15"/>
      <c r="P53" s="1">
        <f>IF(ABS(C53)+ABS(G53)+ABS(M53)+ABS(N53)&gt;0,1,0)</f>
        <v>0</v>
      </c>
      <c r="Q53">
        <v>3</v>
      </c>
    </row>
    <row r="54" spans="1:17" outlineLevel="1" collapsed="1" x14ac:dyDescent="0.2">
      <c r="A54" s="29" t="s">
        <v>60</v>
      </c>
      <c r="C54" s="30">
        <f>SUBTOTAL(9,C39:C53)</f>
        <v>1211000</v>
      </c>
      <c r="D54" s="30">
        <f>SUBTOTAL(9,D39:D53)</f>
        <v>0</v>
      </c>
      <c r="E54" s="30">
        <f>SUBTOTAL(9,E39:E53)</f>
        <v>1211000</v>
      </c>
      <c r="F54" s="30">
        <f>SUBTOTAL(9,F39:F53)</f>
        <v>0</v>
      </c>
      <c r="G54" s="30">
        <f>SUBTOTAL(9,G39:G53)</f>
        <v>1211000</v>
      </c>
      <c r="H54" s="30">
        <f t="shared" ref="H54:O54" si="15">SUBTOTAL(9,H39:H53)</f>
        <v>0</v>
      </c>
      <c r="I54" s="30">
        <f>SUBTOTAL(9,I39:I53)</f>
        <v>1211000</v>
      </c>
      <c r="J54" s="30">
        <f t="shared" ref="J54" si="16">SUBTOTAL(9,J39:J53)</f>
        <v>70000</v>
      </c>
      <c r="K54" s="30">
        <f>SUBTOTAL(9,K39:K53)</f>
        <v>1281000</v>
      </c>
      <c r="L54" s="30">
        <f t="shared" si="15"/>
        <v>283868.07999999996</v>
      </c>
      <c r="M54" s="30">
        <f t="shared" si="15"/>
        <v>0</v>
      </c>
      <c r="N54" s="30">
        <f t="shared" si="15"/>
        <v>0</v>
      </c>
      <c r="O54" s="30">
        <f t="shared" si="15"/>
        <v>0</v>
      </c>
      <c r="P54" s="1">
        <v>1</v>
      </c>
      <c r="Q54" s="29"/>
    </row>
    <row r="55" spans="1:17" outlineLevel="1" x14ac:dyDescent="0.2">
      <c r="A55" s="29"/>
      <c r="C55" s="30"/>
      <c r="D55" s="26"/>
      <c r="E55" s="15"/>
      <c r="F55" s="15"/>
      <c r="G55" s="15"/>
      <c r="H55" s="15"/>
      <c r="I55" s="15"/>
      <c r="J55" s="15"/>
      <c r="K55" s="15"/>
      <c r="L55" s="15"/>
      <c r="M55" s="15"/>
      <c r="P55" s="1">
        <v>1</v>
      </c>
      <c r="Q55" s="29"/>
    </row>
    <row r="56" spans="1:17" hidden="1" outlineLevel="2" x14ac:dyDescent="0.2">
      <c r="A56" s="7" t="s">
        <v>56</v>
      </c>
      <c r="B56" s="19" t="s">
        <v>23</v>
      </c>
      <c r="C56" s="15"/>
      <c r="D56" s="26"/>
      <c r="E56" s="15">
        <f t="shared" ref="E56:I62" si="17">C56+D56</f>
        <v>0</v>
      </c>
      <c r="F56" s="15"/>
      <c r="G56" s="15">
        <f t="shared" si="17"/>
        <v>0</v>
      </c>
      <c r="H56" s="15"/>
      <c r="I56" s="15">
        <f t="shared" si="17"/>
        <v>0</v>
      </c>
      <c r="J56" s="15"/>
      <c r="K56" s="15">
        <f t="shared" ref="K56:K62" si="18">I56+J56</f>
        <v>0</v>
      </c>
      <c r="L56" s="15"/>
      <c r="M56" s="15"/>
      <c r="P56" s="1">
        <f t="shared" ref="P56:P62" si="19">IF(ABS(C56)+ABS(G56)+ABS(M56)+ABS(N56)&gt;0,1,0)</f>
        <v>0</v>
      </c>
      <c r="Q56">
        <v>4</v>
      </c>
    </row>
    <row r="57" spans="1:17" outlineLevel="2" x14ac:dyDescent="0.2">
      <c r="A57" s="7" t="s">
        <v>56</v>
      </c>
      <c r="B57" t="s">
        <v>62</v>
      </c>
      <c r="C57" s="15">
        <v>100000</v>
      </c>
      <c r="D57" s="26"/>
      <c r="E57" s="15">
        <f t="shared" si="17"/>
        <v>100000</v>
      </c>
      <c r="F57" s="24"/>
      <c r="G57" s="15">
        <f t="shared" si="17"/>
        <v>100000</v>
      </c>
      <c r="H57" s="15"/>
      <c r="I57" s="15">
        <f t="shared" si="17"/>
        <v>100000</v>
      </c>
      <c r="J57" s="15">
        <v>50000</v>
      </c>
      <c r="K57" s="15">
        <f t="shared" si="18"/>
        <v>150000</v>
      </c>
      <c r="L57" s="15">
        <v>27000</v>
      </c>
      <c r="M57" s="15"/>
      <c r="P57" s="1">
        <f t="shared" si="19"/>
        <v>1</v>
      </c>
      <c r="Q57">
        <v>4</v>
      </c>
    </row>
    <row r="58" spans="1:17" hidden="1" outlineLevel="2" x14ac:dyDescent="0.2">
      <c r="A58" s="7"/>
      <c r="B58" t="s">
        <v>26</v>
      </c>
      <c r="C58" s="15"/>
      <c r="D58" s="1"/>
      <c r="E58" s="15">
        <f t="shared" si="17"/>
        <v>0</v>
      </c>
      <c r="F58" s="15"/>
      <c r="G58" s="15">
        <f t="shared" si="17"/>
        <v>0</v>
      </c>
      <c r="H58" s="15"/>
      <c r="I58" s="15">
        <f t="shared" si="17"/>
        <v>0</v>
      </c>
      <c r="J58" s="15"/>
      <c r="K58" s="15">
        <f t="shared" si="18"/>
        <v>0</v>
      </c>
      <c r="L58" s="15"/>
      <c r="M58" s="15"/>
      <c r="P58" s="1">
        <f t="shared" si="19"/>
        <v>0</v>
      </c>
      <c r="Q58">
        <v>4</v>
      </c>
    </row>
    <row r="59" spans="1:17" outlineLevel="2" x14ac:dyDescent="0.2">
      <c r="A59" s="7" t="s">
        <v>56</v>
      </c>
      <c r="B59" t="s">
        <v>70</v>
      </c>
      <c r="C59" s="15">
        <v>420000</v>
      </c>
      <c r="D59" s="1"/>
      <c r="E59" s="15">
        <f t="shared" si="17"/>
        <v>420000</v>
      </c>
      <c r="F59" s="15"/>
      <c r="G59" s="15">
        <f t="shared" si="17"/>
        <v>420000</v>
      </c>
      <c r="H59" s="15"/>
      <c r="I59" s="15">
        <f t="shared" si="17"/>
        <v>420000</v>
      </c>
      <c r="J59" s="15"/>
      <c r="K59" s="15">
        <f t="shared" si="18"/>
        <v>420000</v>
      </c>
      <c r="L59" s="15"/>
      <c r="M59" s="15"/>
      <c r="P59" s="1">
        <f t="shared" si="19"/>
        <v>1</v>
      </c>
      <c r="Q59">
        <v>4</v>
      </c>
    </row>
    <row r="60" spans="1:17" hidden="1" outlineLevel="2" x14ac:dyDescent="0.2">
      <c r="A60" s="7"/>
      <c r="B60" t="s">
        <v>27</v>
      </c>
      <c r="C60" s="15"/>
      <c r="D60" s="1"/>
      <c r="E60" s="15">
        <f t="shared" si="17"/>
        <v>0</v>
      </c>
      <c r="F60" s="15"/>
      <c r="G60" s="15">
        <f t="shared" si="17"/>
        <v>0</v>
      </c>
      <c r="H60" s="15"/>
      <c r="I60" s="15">
        <f t="shared" si="17"/>
        <v>0</v>
      </c>
      <c r="J60" s="15"/>
      <c r="K60" s="15">
        <f t="shared" si="18"/>
        <v>0</v>
      </c>
      <c r="L60" s="15"/>
      <c r="M60" s="15"/>
      <c r="P60" s="1">
        <f t="shared" si="19"/>
        <v>0</v>
      </c>
      <c r="Q60">
        <v>4</v>
      </c>
    </row>
    <row r="61" spans="1:17" outlineLevel="2" x14ac:dyDescent="0.2">
      <c r="A61" s="7" t="s">
        <v>56</v>
      </c>
      <c r="B61" t="s">
        <v>73</v>
      </c>
      <c r="C61" s="15">
        <v>2619300</v>
      </c>
      <c r="D61" s="1"/>
      <c r="E61" s="15">
        <f t="shared" si="17"/>
        <v>2619300</v>
      </c>
      <c r="F61" s="15"/>
      <c r="G61" s="15">
        <f t="shared" si="17"/>
        <v>2619300</v>
      </c>
      <c r="H61" s="15"/>
      <c r="I61" s="15">
        <f t="shared" si="17"/>
        <v>2619300</v>
      </c>
      <c r="J61" s="15"/>
      <c r="K61" s="15">
        <f t="shared" si="18"/>
        <v>2619300</v>
      </c>
      <c r="L61" s="15">
        <v>66177</v>
      </c>
      <c r="M61" s="15"/>
      <c r="P61" s="1">
        <f t="shared" si="19"/>
        <v>1</v>
      </c>
      <c r="Q61">
        <v>4</v>
      </c>
    </row>
    <row r="62" spans="1:17" hidden="1" outlineLevel="2" x14ac:dyDescent="0.2">
      <c r="A62" s="7"/>
      <c r="B62" s="20" t="s">
        <v>44</v>
      </c>
      <c r="C62" s="15"/>
      <c r="D62" s="27"/>
      <c r="E62" s="15">
        <f t="shared" si="17"/>
        <v>0</v>
      </c>
      <c r="F62" s="15"/>
      <c r="G62" s="15">
        <f t="shared" si="17"/>
        <v>0</v>
      </c>
      <c r="H62" s="15"/>
      <c r="I62" s="15">
        <f t="shared" si="17"/>
        <v>0</v>
      </c>
      <c r="J62" s="15"/>
      <c r="K62" s="15">
        <f t="shared" si="18"/>
        <v>0</v>
      </c>
      <c r="L62" s="15"/>
      <c r="M62" s="15"/>
      <c r="P62" s="1">
        <f t="shared" si="19"/>
        <v>0</v>
      </c>
      <c r="Q62">
        <v>4</v>
      </c>
    </row>
    <row r="63" spans="1:17" outlineLevel="1" collapsed="1" x14ac:dyDescent="0.2">
      <c r="A63" s="29" t="s">
        <v>61</v>
      </c>
      <c r="B63" s="20"/>
      <c r="C63" s="30">
        <f>SUBTOTAL(9,C56:C62)</f>
        <v>3139300</v>
      </c>
      <c r="D63" s="30">
        <f>SUBTOTAL(9,D56:D62)</f>
        <v>0</v>
      </c>
      <c r="E63" s="30">
        <f>SUBTOTAL(9,E56:E62)</f>
        <v>3139300</v>
      </c>
      <c r="F63" s="30">
        <f>SUBTOTAL(9,F56:F62)</f>
        <v>0</v>
      </c>
      <c r="G63" s="30">
        <f>SUBTOTAL(9,G56:G62)</f>
        <v>3139300</v>
      </c>
      <c r="H63" s="30">
        <f t="shared" ref="H63:O63" si="20">SUBTOTAL(9,H56:H62)</f>
        <v>0</v>
      </c>
      <c r="I63" s="30">
        <f>SUBTOTAL(9,I56:I62)</f>
        <v>3139300</v>
      </c>
      <c r="J63" s="30">
        <f t="shared" ref="J63" si="21">SUBTOTAL(9,J56:J62)</f>
        <v>50000</v>
      </c>
      <c r="K63" s="30">
        <f>SUBTOTAL(9,K56:K62)</f>
        <v>3189300</v>
      </c>
      <c r="L63" s="30">
        <f t="shared" si="20"/>
        <v>93177</v>
      </c>
      <c r="M63" s="30">
        <f t="shared" si="20"/>
        <v>0</v>
      </c>
      <c r="N63" s="30">
        <f t="shared" si="20"/>
        <v>0</v>
      </c>
      <c r="O63" s="30">
        <f t="shared" si="20"/>
        <v>0</v>
      </c>
      <c r="P63" s="1">
        <v>1</v>
      </c>
      <c r="Q63" s="29"/>
    </row>
    <row r="64" spans="1:17" outlineLevel="1" x14ac:dyDescent="0.2">
      <c r="A64" s="7"/>
      <c r="C64" s="17"/>
      <c r="D64" s="1"/>
      <c r="E64" s="17"/>
      <c r="F64" s="17"/>
      <c r="G64" s="17"/>
      <c r="H64" s="17"/>
      <c r="I64" s="17"/>
      <c r="J64" s="17"/>
      <c r="K64" s="17"/>
      <c r="L64" s="17"/>
      <c r="M64" s="17"/>
      <c r="P64" s="1">
        <v>1</v>
      </c>
    </row>
    <row r="65" spans="1:17" outlineLevel="1" x14ac:dyDescent="0.2">
      <c r="A65" s="7"/>
      <c r="C65" s="15"/>
      <c r="D65" s="1"/>
      <c r="E65" s="15"/>
      <c r="F65" s="15"/>
      <c r="G65" s="15"/>
      <c r="H65" s="15"/>
      <c r="I65" s="15"/>
      <c r="J65" s="15"/>
      <c r="K65" s="15"/>
      <c r="L65" s="15"/>
      <c r="M65" s="15"/>
      <c r="P65" s="1">
        <v>1</v>
      </c>
    </row>
    <row r="66" spans="1:17" outlineLevel="1" x14ac:dyDescent="0.2">
      <c r="A66" s="9" t="s">
        <v>5</v>
      </c>
      <c r="B66" s="10"/>
      <c r="C66" s="11">
        <f>SUBTOTAL(9,C39:C65)</f>
        <v>4350300</v>
      </c>
      <c r="D66" s="11">
        <f>SUBTOTAL(9,D39:D65)</f>
        <v>0</v>
      </c>
      <c r="E66" s="11">
        <f>SUBTOTAL(9,E39:E65)</f>
        <v>4350300</v>
      </c>
      <c r="F66" s="11">
        <f>SUBTOTAL(9,F39:F65)</f>
        <v>0</v>
      </c>
      <c r="G66" s="11">
        <f>SUBTOTAL(9,G39:G65)</f>
        <v>4350300</v>
      </c>
      <c r="H66" s="11">
        <f t="shared" ref="H66:O66" si="22">SUBTOTAL(9,H39:H65)</f>
        <v>0</v>
      </c>
      <c r="I66" s="11">
        <f>SUBTOTAL(9,I39:I65)</f>
        <v>4350300</v>
      </c>
      <c r="J66" s="11">
        <f t="shared" ref="J66" si="23">SUBTOTAL(9,J39:J65)</f>
        <v>120000</v>
      </c>
      <c r="K66" s="11">
        <f>SUBTOTAL(9,K39:K65)</f>
        <v>4470300</v>
      </c>
      <c r="L66" s="11">
        <f t="shared" si="22"/>
        <v>377045.07999999996</v>
      </c>
      <c r="M66" s="11">
        <f t="shared" si="22"/>
        <v>0</v>
      </c>
      <c r="N66" s="11">
        <f t="shared" si="22"/>
        <v>0</v>
      </c>
      <c r="O66" s="11">
        <f t="shared" si="22"/>
        <v>0</v>
      </c>
      <c r="P66" s="1">
        <f>IF(ABS(C66)+ABS(G66)+ABS(M66)+ABS(N66)&gt;0,1,0)</f>
        <v>1</v>
      </c>
    </row>
    <row r="67" spans="1:17" outlineLevel="1" x14ac:dyDescent="0.2">
      <c r="C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>
        <v>1</v>
      </c>
    </row>
    <row r="68" spans="1:17" ht="14.25" outlineLevel="1" x14ac:dyDescent="0.2">
      <c r="A68" t="s">
        <v>91</v>
      </c>
      <c r="C68" s="3">
        <f>SUM(C36-C66)</f>
        <v>-1451300</v>
      </c>
      <c r="D68" s="3">
        <f>SUM(D36-D66)</f>
        <v>0</v>
      </c>
      <c r="E68" s="3">
        <f>SUM(E36-E66)</f>
        <v>-1451300</v>
      </c>
      <c r="F68" s="3">
        <f>SUM(F36-F66)</f>
        <v>0</v>
      </c>
      <c r="G68" s="3">
        <f>SUM(G36-G66)</f>
        <v>-1451300</v>
      </c>
      <c r="H68" s="3">
        <f t="shared" ref="H68:O68" si="24">SUM(H36-H66)</f>
        <v>0</v>
      </c>
      <c r="I68" s="3">
        <f>SUM(I36-I66)</f>
        <v>-1451300</v>
      </c>
      <c r="J68" s="3">
        <f t="shared" ref="J68" si="25">SUM(J36-J66)</f>
        <v>-120000</v>
      </c>
      <c r="K68" s="3">
        <f>SUM(K36-K66)</f>
        <v>-1571300</v>
      </c>
      <c r="L68" s="3"/>
      <c r="M68" s="3">
        <f t="shared" si="24"/>
        <v>0</v>
      </c>
      <c r="N68" s="3">
        <f t="shared" si="24"/>
        <v>0</v>
      </c>
      <c r="O68" s="3">
        <f t="shared" si="24"/>
        <v>0</v>
      </c>
      <c r="P68">
        <v>1</v>
      </c>
    </row>
    <row r="69" spans="1:17" ht="14.25" outlineLevel="1" x14ac:dyDescent="0.2">
      <c r="C69" s="3"/>
      <c r="D69" s="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1">
        <v>1</v>
      </c>
    </row>
    <row r="70" spans="1:17" ht="14.25" outlineLevel="1" x14ac:dyDescent="0.2">
      <c r="A70" t="s">
        <v>52</v>
      </c>
      <c r="C70" s="3">
        <f>C68*-1</f>
        <v>1451300</v>
      </c>
      <c r="D70" s="3"/>
      <c r="E70" s="3">
        <f>E68*-1</f>
        <v>1451300</v>
      </c>
      <c r="F70" s="3">
        <f>F68*-1</f>
        <v>0</v>
      </c>
      <c r="G70" s="3">
        <f>G68*-1</f>
        <v>1451300</v>
      </c>
      <c r="H70" s="3">
        <f t="shared" ref="H70:O70" si="26">H68*-1</f>
        <v>0</v>
      </c>
      <c r="I70" s="3">
        <f>I68*-1</f>
        <v>1451300</v>
      </c>
      <c r="J70" s="3">
        <f t="shared" ref="J70" si="27">J68*-1</f>
        <v>120000</v>
      </c>
      <c r="K70" s="3">
        <f>K68*-1</f>
        <v>1571300</v>
      </c>
      <c r="L70" s="3">
        <f t="shared" si="26"/>
        <v>0</v>
      </c>
      <c r="M70" s="3">
        <f t="shared" si="26"/>
        <v>0</v>
      </c>
      <c r="N70" s="3">
        <f t="shared" si="26"/>
        <v>0</v>
      </c>
      <c r="O70" s="3">
        <f t="shared" si="26"/>
        <v>0</v>
      </c>
      <c r="P70" s="1">
        <v>1</v>
      </c>
    </row>
    <row r="71" spans="1:17" ht="14.25" outlineLevel="1" x14ac:dyDescent="0.2">
      <c r="C71" s="3"/>
      <c r="D71" s="1"/>
      <c r="E71" s="3"/>
      <c r="F71" s="3"/>
      <c r="G71" s="3"/>
      <c r="H71" s="3"/>
      <c r="I71" s="3"/>
      <c r="J71" s="3"/>
      <c r="K71" s="3"/>
      <c r="L71" s="3"/>
      <c r="M71" s="3"/>
      <c r="P71" s="1">
        <v>1</v>
      </c>
    </row>
    <row r="72" spans="1:17" ht="14.25" outlineLevel="1" x14ac:dyDescent="0.2">
      <c r="C72" s="3"/>
      <c r="D72" s="1"/>
      <c r="E72" s="3"/>
      <c r="F72" s="3"/>
      <c r="G72" s="3"/>
      <c r="H72" s="3"/>
      <c r="I72" s="3"/>
      <c r="J72" s="3"/>
      <c r="K72" s="3"/>
      <c r="L72" s="3"/>
      <c r="M72" s="3"/>
      <c r="P72" s="1">
        <v>1</v>
      </c>
      <c r="Q72" s="29"/>
    </row>
    <row r="73" spans="1:17" ht="14.25" x14ac:dyDescent="0.2">
      <c r="E73" s="3"/>
      <c r="F73" s="18"/>
      <c r="G73" s="18"/>
      <c r="H73" s="18"/>
      <c r="I73" s="15"/>
      <c r="J73" s="15"/>
      <c r="K73" s="15"/>
      <c r="L73" s="16"/>
      <c r="P73" s="1">
        <v>1</v>
      </c>
    </row>
    <row r="74" spans="1:17" ht="14.25" x14ac:dyDescent="0.2">
      <c r="A74" s="22" t="s">
        <v>90</v>
      </c>
      <c r="B74" s="22"/>
      <c r="C74" s="23">
        <f>2452383.59+252000</f>
        <v>2704383.59</v>
      </c>
      <c r="D74" s="20"/>
      <c r="E74" s="32"/>
      <c r="F74" s="33"/>
      <c r="I74" s="3"/>
      <c r="J74" s="3"/>
      <c r="K74" s="3"/>
      <c r="P74" s="1">
        <v>1</v>
      </c>
    </row>
    <row r="75" spans="1:17" ht="14.25" x14ac:dyDescent="0.2">
      <c r="E75" s="14"/>
      <c r="I75" s="3"/>
      <c r="J75" s="3"/>
      <c r="K75" s="3"/>
      <c r="P75" s="1">
        <v>1</v>
      </c>
    </row>
    <row r="76" spans="1:17" ht="14.25" x14ac:dyDescent="0.2">
      <c r="E76" s="12"/>
      <c r="F76" s="12"/>
      <c r="G76" s="12"/>
      <c r="H76" s="12"/>
      <c r="I76" s="3"/>
      <c r="J76" s="3"/>
      <c r="K76" s="3"/>
      <c r="P76" s="1">
        <v>1</v>
      </c>
    </row>
    <row r="77" spans="1:17" ht="25.5" customHeight="1" x14ac:dyDescent="0.2">
      <c r="B77" s="2"/>
      <c r="D77" s="13" t="s">
        <v>74</v>
      </c>
      <c r="E77" s="8" t="s">
        <v>9</v>
      </c>
      <c r="F77" s="8" t="s">
        <v>18</v>
      </c>
      <c r="I77" s="13" t="s">
        <v>74</v>
      </c>
      <c r="J77" s="8" t="s">
        <v>9</v>
      </c>
      <c r="K77" s="8" t="s">
        <v>18</v>
      </c>
      <c r="L77" s="8" t="s">
        <v>30</v>
      </c>
      <c r="P77" s="1">
        <v>1</v>
      </c>
    </row>
    <row r="78" spans="1:17" x14ac:dyDescent="0.2">
      <c r="A78" t="s">
        <v>7</v>
      </c>
      <c r="B78" t="s">
        <v>8</v>
      </c>
      <c r="D78" s="1">
        <v>2979</v>
      </c>
      <c r="E78">
        <v>20</v>
      </c>
      <c r="F78" s="1">
        <f>D78*E78+20</f>
        <v>59600</v>
      </c>
      <c r="I78" s="1">
        <v>2979</v>
      </c>
      <c r="J78">
        <v>20</v>
      </c>
      <c r="K78" s="1">
        <f>I78*J78+20</f>
        <v>59600</v>
      </c>
      <c r="L78" s="1">
        <v>59580</v>
      </c>
      <c r="P78" s="1">
        <v>1</v>
      </c>
    </row>
    <row r="79" spans="1:17" x14ac:dyDescent="0.2">
      <c r="B79" t="s">
        <v>10</v>
      </c>
      <c r="D79" s="1">
        <v>6381</v>
      </c>
      <c r="E79">
        <v>20</v>
      </c>
      <c r="F79" s="1">
        <f>D79*E79+80</f>
        <v>127700</v>
      </c>
      <c r="I79" s="1">
        <v>6381</v>
      </c>
      <c r="J79">
        <v>20</v>
      </c>
      <c r="K79" s="1">
        <f>I79*J79+80</f>
        <v>127700</v>
      </c>
      <c r="L79" s="1">
        <v>127620</v>
      </c>
      <c r="P79" s="1">
        <v>1</v>
      </c>
    </row>
    <row r="80" spans="1:17" x14ac:dyDescent="0.2">
      <c r="B80" t="s">
        <v>11</v>
      </c>
      <c r="D80" s="1">
        <v>24747</v>
      </c>
      <c r="E80">
        <v>20</v>
      </c>
      <c r="F80" s="1">
        <f>D80*E80+60</f>
        <v>495000</v>
      </c>
      <c r="I80" s="1">
        <v>24747</v>
      </c>
      <c r="J80">
        <v>20</v>
      </c>
      <c r="K80" s="1">
        <f>I80*J80+60</f>
        <v>495000</v>
      </c>
      <c r="L80" s="1">
        <v>494940</v>
      </c>
      <c r="P80" s="1">
        <v>1</v>
      </c>
    </row>
    <row r="81" spans="1:16" x14ac:dyDescent="0.2">
      <c r="B81" t="s">
        <v>12</v>
      </c>
      <c r="D81" s="1">
        <v>411</v>
      </c>
      <c r="E81">
        <v>20</v>
      </c>
      <c r="F81" s="1">
        <f>D81*E81+80</f>
        <v>8300</v>
      </c>
      <c r="I81" s="1">
        <v>411</v>
      </c>
      <c r="J81">
        <v>20</v>
      </c>
      <c r="K81" s="1">
        <f>I81*J81+80</f>
        <v>8300</v>
      </c>
      <c r="L81" s="1">
        <v>8220</v>
      </c>
      <c r="P81" s="1">
        <v>1</v>
      </c>
    </row>
    <row r="82" spans="1:16" x14ac:dyDescent="0.2">
      <c r="B82" t="s">
        <v>13</v>
      </c>
      <c r="D82" s="1">
        <v>197</v>
      </c>
      <c r="E82">
        <v>20</v>
      </c>
      <c r="F82" s="1">
        <f>D82*E82+60</f>
        <v>4000</v>
      </c>
      <c r="I82" s="1">
        <v>197</v>
      </c>
      <c r="J82">
        <v>20</v>
      </c>
      <c r="K82" s="1">
        <f>I82*J82+60</f>
        <v>4000</v>
      </c>
      <c r="L82" s="1">
        <v>3940</v>
      </c>
      <c r="P82" s="1">
        <v>1</v>
      </c>
    </row>
    <row r="83" spans="1:16" x14ac:dyDescent="0.2">
      <c r="B83" t="s">
        <v>14</v>
      </c>
      <c r="D83" s="1">
        <v>2201</v>
      </c>
      <c r="E83">
        <v>20</v>
      </c>
      <c r="F83" s="1">
        <f>D83*E83+80</f>
        <v>44100</v>
      </c>
      <c r="I83" s="1">
        <v>2201</v>
      </c>
      <c r="J83">
        <v>20</v>
      </c>
      <c r="K83" s="1">
        <f>I83*J83+80</f>
        <v>44100</v>
      </c>
      <c r="L83" s="1">
        <v>44020</v>
      </c>
      <c r="P83" s="1">
        <v>1</v>
      </c>
    </row>
    <row r="84" spans="1:16" x14ac:dyDescent="0.2">
      <c r="B84" t="s">
        <v>15</v>
      </c>
      <c r="D84" s="1">
        <v>3520</v>
      </c>
      <c r="E84">
        <v>20</v>
      </c>
      <c r="F84" s="1">
        <f>D84*E84</f>
        <v>70400</v>
      </c>
      <c r="I84" s="1">
        <v>3520</v>
      </c>
      <c r="J84">
        <v>20</v>
      </c>
      <c r="K84" s="1">
        <f>I84*J84</f>
        <v>70400</v>
      </c>
      <c r="L84" s="1">
        <v>70400</v>
      </c>
      <c r="P84" s="1">
        <v>1</v>
      </c>
    </row>
    <row r="85" spans="1:16" x14ac:dyDescent="0.2">
      <c r="B85" t="s">
        <v>16</v>
      </c>
      <c r="D85" s="1">
        <v>973</v>
      </c>
      <c r="E85">
        <v>20</v>
      </c>
      <c r="F85" s="1">
        <f>D85*E85+40</f>
        <v>19500</v>
      </c>
      <c r="I85" s="1">
        <v>973</v>
      </c>
      <c r="J85">
        <v>20</v>
      </c>
      <c r="K85" s="1">
        <f>I85*J85+40</f>
        <v>19500</v>
      </c>
      <c r="L85" s="1">
        <v>19460</v>
      </c>
      <c r="P85" s="1">
        <v>1</v>
      </c>
    </row>
    <row r="86" spans="1:16" x14ac:dyDescent="0.2">
      <c r="B86" t="s">
        <v>19</v>
      </c>
      <c r="D86" s="1">
        <v>4042</v>
      </c>
      <c r="E86">
        <v>20</v>
      </c>
      <c r="F86" s="1">
        <f>D86*E86+60</f>
        <v>80900</v>
      </c>
      <c r="I86" s="1">
        <v>4042</v>
      </c>
      <c r="J86">
        <v>20</v>
      </c>
      <c r="K86" s="1">
        <f>I86*J86+60</f>
        <v>80900</v>
      </c>
      <c r="L86" s="1">
        <v>80840</v>
      </c>
      <c r="P86" s="1">
        <v>1</v>
      </c>
    </row>
    <row r="87" spans="1:16" x14ac:dyDescent="0.2">
      <c r="B87" t="s">
        <v>20</v>
      </c>
      <c r="D87" s="1">
        <v>1977</v>
      </c>
      <c r="E87">
        <v>20</v>
      </c>
      <c r="F87" s="1">
        <f>D87*E87+60</f>
        <v>39600</v>
      </c>
      <c r="I87" s="1">
        <v>1977</v>
      </c>
      <c r="J87">
        <v>20</v>
      </c>
      <c r="K87" s="1">
        <f>I87*J87+60</f>
        <v>39600</v>
      </c>
      <c r="L87" s="1">
        <v>39540</v>
      </c>
      <c r="P87" s="1">
        <v>1</v>
      </c>
    </row>
    <row r="88" spans="1:16" x14ac:dyDescent="0.2">
      <c r="B88" t="s">
        <v>21</v>
      </c>
      <c r="D88" s="1">
        <v>2480</v>
      </c>
      <c r="E88">
        <v>20</v>
      </c>
      <c r="F88" s="1">
        <f>D88*E88</f>
        <v>49600</v>
      </c>
      <c r="I88" s="1">
        <v>2480</v>
      </c>
      <c r="J88">
        <v>20</v>
      </c>
      <c r="K88" s="1">
        <f>I88*J88</f>
        <v>49600</v>
      </c>
      <c r="L88" s="1">
        <v>49600</v>
      </c>
      <c r="P88" s="1">
        <v>1</v>
      </c>
    </row>
    <row r="89" spans="1:16" x14ac:dyDescent="0.2">
      <c r="D89" s="6"/>
      <c r="F89" s="6">
        <f>SUM(F78:F88)</f>
        <v>998700</v>
      </c>
      <c r="I89" s="6"/>
      <c r="K89" s="6">
        <f>SUM(K78:K88)</f>
        <v>998700</v>
      </c>
      <c r="L89" s="6">
        <f>SUM(L78:L88)</f>
        <v>998160</v>
      </c>
      <c r="P89" s="1">
        <v>1</v>
      </c>
    </row>
    <row r="90" spans="1:16" x14ac:dyDescent="0.2">
      <c r="D90" s="1"/>
      <c r="E90" s="1"/>
      <c r="G90" s="1"/>
      <c r="H90" s="1"/>
      <c r="I90" s="1"/>
      <c r="J90" s="1"/>
      <c r="K90" s="1"/>
      <c r="L90" s="1"/>
      <c r="P90" s="1">
        <v>1</v>
      </c>
    </row>
    <row r="91" spans="1:16" x14ac:dyDescent="0.2">
      <c r="B91" s="19" t="s">
        <v>22</v>
      </c>
      <c r="D91" s="1"/>
      <c r="H91" s="1"/>
      <c r="I91" s="6"/>
      <c r="J91" s="6"/>
      <c r="K91" s="6"/>
    </row>
    <row r="94" spans="1:16" x14ac:dyDescent="0.2">
      <c r="A94" s="7"/>
      <c r="B94" s="20"/>
      <c r="C94" s="24"/>
    </row>
    <row r="95" spans="1:16" x14ac:dyDescent="0.2">
      <c r="A95" s="7"/>
      <c r="C95" s="15"/>
    </row>
    <row r="96" spans="1:16" x14ac:dyDescent="0.2">
      <c r="A96" s="7"/>
      <c r="C96" s="15"/>
    </row>
    <row r="97" spans="1:4" x14ac:dyDescent="0.2">
      <c r="A97" s="7"/>
      <c r="C97" s="15"/>
      <c r="D97" s="26"/>
    </row>
  </sheetData>
  <autoFilter ref="A4:Q71">
    <filterColumn colId="15">
      <filters>
        <filter val="1"/>
      </filters>
    </filterColumn>
  </autoFilter>
  <phoneticPr fontId="1" type="noConversion"/>
  <pageMargins left="0.59055118110236227" right="0.39370078740157483" top="0.55118110236220474" bottom="0.51181102362204722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Bernhardtová Hana</cp:lastModifiedBy>
  <cp:lastPrinted>2016-07-13T07:12:27Z</cp:lastPrinted>
  <dcterms:created xsi:type="dcterms:W3CDTF">2005-10-26T12:38:34Z</dcterms:created>
  <dcterms:modified xsi:type="dcterms:W3CDTF">2016-11-09T05:56:28Z</dcterms:modified>
</cp:coreProperties>
</file>